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2384" windowHeight="8580" activeTab="0"/>
  </bookViews>
  <sheets>
    <sheet name="Valutazione" sheetId="1" r:id="rId1"/>
  </sheets>
  <definedNames/>
  <calcPr fullCalcOnLoad="1"/>
</workbook>
</file>

<file path=xl/sharedStrings.xml><?xml version="1.0" encoding="utf-8"?>
<sst xmlns="http://schemas.openxmlformats.org/spreadsheetml/2006/main" count="107" uniqueCount="52">
  <si>
    <t>Beppe Scienza</t>
  </si>
  <si>
    <t>scienza@dm.unito.it</t>
  </si>
  <si>
    <t>Nota 1</t>
  </si>
  <si>
    <t>Nota 2</t>
  </si>
  <si>
    <t>VALORE DEL WARRANT SU AZIONI PARMALAT NUOVA</t>
  </si>
  <si>
    <t>ISIN</t>
  </si>
  <si>
    <t>DESCRIZIONE</t>
  </si>
  <si>
    <t>RECOVERY</t>
  </si>
  <si>
    <t>TAGLIO MINIMO</t>
  </si>
  <si>
    <t>AZIONI ASSEGNATE</t>
  </si>
  <si>
    <t>IT0000960044</t>
  </si>
  <si>
    <t>GB0054047484</t>
  </si>
  <si>
    <t>IT0001157202</t>
  </si>
  <si>
    <t>PARMALAT FINANZIARIA SPA 5,6% 16/02/2010</t>
  </si>
  <si>
    <t>PARMALAT FINANZIARIA SPA 1A 02/01/2007</t>
  </si>
  <si>
    <t>PARMALAT FINANZIARIA SPA 2A 01/10/2007</t>
  </si>
  <si>
    <t>WARRANT ASSEGNATI</t>
  </si>
  <si>
    <t>DIVISA</t>
  </si>
  <si>
    <t>ITL</t>
  </si>
  <si>
    <t>VALORE SENZA WARRANT</t>
  </si>
  <si>
    <t>VALORE CON I  WARRANT</t>
  </si>
  <si>
    <t>Giovanni Battista Ponzetto</t>
  </si>
  <si>
    <t>gbponz@libero.it</t>
  </si>
  <si>
    <t>QUOTATE AL MOT</t>
  </si>
  <si>
    <t>XS0106583577</t>
  </si>
  <si>
    <t>PARMALAT FINANCE CORP BV 6,25% 07/02/2005</t>
  </si>
  <si>
    <t>EUR</t>
  </si>
  <si>
    <t>GLOBAL BOND</t>
  </si>
  <si>
    <t>CONVERTIBILI</t>
  </si>
  <si>
    <t>XS0124248922</t>
  </si>
  <si>
    <t>PARMALAT NETHERLANDS BV 0,875% 30/06/2021</t>
  </si>
  <si>
    <t>XS0158370121</t>
  </si>
  <si>
    <t>PARMALAT SOPARFI SA 0% 12/12/2022</t>
  </si>
  <si>
    <t>XS0146388656</t>
  </si>
  <si>
    <t>PARMALAT SOPARFI SA 6,125% 23/05/2032</t>
  </si>
  <si>
    <t>recovery indicato</t>
  </si>
  <si>
    <t>taglio minimo corretto</t>
  </si>
  <si>
    <t>azioni ricevute</t>
  </si>
  <si>
    <t>warrant ricevuti</t>
  </si>
  <si>
    <t>Valore pacchetto azioni più warrant</t>
  </si>
  <si>
    <t>CONCORDATO PARMALAT: QUANTO POTRANNO RECUPERARE GLI OBBLIGAZIONISTI</t>
  </si>
  <si>
    <t>IPOTESI SUL FUTURO VALORE DELL'AZIONE PARMALAT NUOVA</t>
  </si>
  <si>
    <t>DATI DETTAGLIATI SULLE SINGOLE  EMISSIONI</t>
  </si>
  <si>
    <t>Il numero massimo di Warrant assegnati per singolo creditore è di 650.</t>
  </si>
  <si>
    <t>Il "recovery indicato" è quello risultante dalle tabelle del prospetto informativo, che valuta le azioni della Nuova Parmalat al nominale di 1€</t>
  </si>
  <si>
    <t>in euro</t>
  </si>
  <si>
    <t>recovery in percentuale</t>
  </si>
  <si>
    <t>a</t>
  </si>
  <si>
    <t>Per approfondimenti ecc. rivolgersi via e-mail a Giovanni Battista Ponzetto o Beppe Scienza , i cui indirizzi sono:</t>
  </si>
  <si>
    <t>Sono modificabili i dati delle celle in giallo, dove ora sono riportati alcuni dati a puro titolo di esempio. Modificando l'ipotesi sul valore futuro della nuova Parmalat si modifica automaticamente anche il valore del warrant, in via semplificata stimato pari al valore dell'azione meno il prezzo di esercizio in quanto ognuno di essi dà diritto ad acquistare una nuova Parmalat ad 1 €</t>
  </si>
  <si>
    <t>Nominale obbligazioni Parmalat possedute</t>
  </si>
  <si>
    <t>Questo file fornisce vari dati (la quota di recupero o recovery ratio, il numero di warrant che si ottengono ecc. ) per 7 delle 29 obbligazioni per cui il concordato fissa percentuali di recupero: le tre già quotate alla Borsa Italiana, le tre convertibili e il prestito "global" Parmalat Finance Corp. 6,25% 7-2-2005.</t>
  </si>
</sst>
</file>

<file path=xl/styles.xml><?xml version="1.0" encoding="utf-8"?>
<styleSheet xmlns="http://schemas.openxmlformats.org/spreadsheetml/2006/main">
  <numFmts count="3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0%"/>
    <numFmt numFmtId="175" formatCode="0.0%"/>
    <numFmt numFmtId="176" formatCode="h\.mm\.ss"/>
    <numFmt numFmtId="177" formatCode="#,##0.0"/>
    <numFmt numFmtId="178" formatCode="#,##0.000"/>
    <numFmt numFmtId="179" formatCode="#,##0.0000"/>
    <numFmt numFmtId="180" formatCode="0.0"/>
    <numFmt numFmtId="181" formatCode="_-&quot;€&quot;\ * #,##0.0_-;\-&quot;€&quot;\ * #,##0.0_-;_-&quot;€&quot;\ * &quot;-&quot;??_-;_-@_-"/>
    <numFmt numFmtId="182" formatCode="_-&quot;€&quot;\ * #,##0_-;\-&quot;€&quot;\ * #,##0_-;_-&quot;€&quot;\ * &quot;-&quot;??_-;_-@_-"/>
    <numFmt numFmtId="183" formatCode="_-* #,##0.00_-;\-* #,##0.00_-;_-* &quot;-&quot;_-;_-@_-"/>
    <numFmt numFmtId="184" formatCode="_-* #,##0.000_-;\-* #,##0.000_-;_-* &quot;-&quot;_-;_-@_-"/>
    <numFmt numFmtId="185" formatCode="0.0000%"/>
    <numFmt numFmtId="186" formatCode="_-* #,##0.0_-;\-* #,##0.0_-;_-* &quot;-&quot;_-;_-@_-"/>
    <numFmt numFmtId="187" formatCode="_-* #,##0.000_-;\-* #,##0.000_-;_-* &quot;-&quot;???_-;_-@_-"/>
    <numFmt numFmtId="188" formatCode="0.000"/>
    <numFmt numFmtId="189" formatCode="0.0000"/>
    <numFmt numFmtId="190" formatCode="dd/mm/yy"/>
    <numFmt numFmtId="191" formatCode="_-* #,##0.0_-;\-* #,##0.0_-;_-* &quot;-&quot;??_-;_-@_-"/>
    <numFmt numFmtId="192" formatCode="_-* #,##0_-;\-* #,##0_-;_-* &quot;-&quot;??_-;_-@_-"/>
    <numFmt numFmtId="193" formatCode="_-&quot;€&quot;\ * #,##0.000_-;\-&quot;€&quot;\ * #,##0.000_-;_-&quot;€&quot;\ * &quot;-&quot;??_-;_-@_-"/>
  </numFmts>
  <fonts count="18">
    <font>
      <sz val="10"/>
      <name val="Arial"/>
      <family val="0"/>
    </font>
    <font>
      <u val="single"/>
      <sz val="10"/>
      <color indexed="12"/>
      <name val="Arial"/>
      <family val="0"/>
    </font>
    <font>
      <u val="single"/>
      <sz val="10"/>
      <color indexed="36"/>
      <name val="Arial"/>
      <family val="0"/>
    </font>
    <font>
      <sz val="12"/>
      <name val="Verdana"/>
      <family val="2"/>
    </font>
    <font>
      <b/>
      <sz val="11"/>
      <name val="Verdana"/>
      <family val="2"/>
    </font>
    <font>
      <sz val="11"/>
      <name val="Arial"/>
      <family val="0"/>
    </font>
    <font>
      <sz val="11"/>
      <name val="Verdana"/>
      <family val="2"/>
    </font>
    <font>
      <sz val="10"/>
      <name val="Verdana"/>
      <family val="2"/>
    </font>
    <font>
      <b/>
      <sz val="16"/>
      <name val="Verdana"/>
      <family val="2"/>
    </font>
    <font>
      <b/>
      <sz val="12"/>
      <name val="Verdana"/>
      <family val="2"/>
    </font>
    <font>
      <sz val="12"/>
      <name val="Arial"/>
      <family val="0"/>
    </font>
    <font>
      <b/>
      <sz val="14"/>
      <name val="Verdana"/>
      <family val="2"/>
    </font>
    <font>
      <sz val="14"/>
      <name val="Arial"/>
      <family val="0"/>
    </font>
    <font>
      <b/>
      <sz val="16"/>
      <color indexed="12"/>
      <name val="Verdana"/>
      <family val="2"/>
    </font>
    <font>
      <sz val="16"/>
      <name val="Arial"/>
      <family val="0"/>
    </font>
    <font>
      <b/>
      <sz val="14"/>
      <name val="Arial"/>
      <family val="0"/>
    </font>
    <font>
      <sz val="14"/>
      <name val="Verdana"/>
      <family val="2"/>
    </font>
    <font>
      <u val="single"/>
      <sz val="14"/>
      <color indexed="12"/>
      <name val="Verdana"/>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13"/>
        <bgColor indexed="64"/>
      </patternFill>
    </fill>
  </fills>
  <borders count="16">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6">
    <xf numFmtId="0" fontId="0" fillId="0" borderId="0" xfId="0" applyAlignment="1">
      <alignment/>
    </xf>
    <xf numFmtId="0" fontId="0" fillId="2" borderId="0" xfId="0" applyFill="1" applyAlignment="1">
      <alignment horizontal="right"/>
    </xf>
    <xf numFmtId="0" fontId="0" fillId="0" borderId="0" xfId="0" applyAlignment="1">
      <alignment horizontal="right"/>
    </xf>
    <xf numFmtId="0" fontId="3" fillId="2" borderId="0" xfId="0" applyFont="1" applyFill="1" applyBorder="1" applyAlignment="1">
      <alignment horizontal="left" vertical="top" wrapText="1"/>
    </xf>
    <xf numFmtId="0" fontId="0" fillId="3" borderId="0" xfId="0" applyFill="1" applyAlignment="1">
      <alignment horizontal="right"/>
    </xf>
    <xf numFmtId="0" fontId="5" fillId="0" borderId="1" xfId="0" applyFont="1" applyBorder="1" applyAlignment="1">
      <alignment wrapText="1"/>
    </xf>
    <xf numFmtId="0" fontId="5" fillId="0" borderId="2" xfId="0" applyFont="1" applyBorder="1" applyAlignment="1">
      <alignment wrapText="1"/>
    </xf>
    <xf numFmtId="0" fontId="7" fillId="2" borderId="0" xfId="0" applyFont="1" applyFill="1" applyAlignment="1">
      <alignment horizontal="right"/>
    </xf>
    <xf numFmtId="0" fontId="7" fillId="3" borderId="0" xfId="0" applyFont="1" applyFill="1" applyAlignment="1">
      <alignment horizontal="right"/>
    </xf>
    <xf numFmtId="0" fontId="7" fillId="0" borderId="0" xfId="0" applyFont="1" applyAlignment="1">
      <alignment horizontal="right"/>
    </xf>
    <xf numFmtId="0" fontId="4" fillId="0" borderId="3" xfId="0" applyFont="1" applyBorder="1" applyAlignment="1">
      <alignment vertical="center" wrapText="1"/>
    </xf>
    <xf numFmtId="0" fontId="6" fillId="0" borderId="3" xfId="0" applyFont="1" applyBorder="1" applyAlignment="1">
      <alignment wrapText="1"/>
    </xf>
    <xf numFmtId="192" fontId="6" fillId="0" borderId="3" xfId="18" applyNumberFormat="1" applyFont="1" applyBorder="1" applyAlignment="1">
      <alignment wrapText="1"/>
    </xf>
    <xf numFmtId="182" fontId="6" fillId="4" borderId="3" xfId="17" applyNumberFormat="1" applyFont="1" applyFill="1" applyBorder="1" applyAlignment="1">
      <alignment wrapText="1"/>
    </xf>
    <xf numFmtId="175" fontId="6" fillId="4" borderId="3" xfId="20" applyNumberFormat="1" applyFont="1" applyFill="1" applyBorder="1" applyAlignment="1">
      <alignment wrapText="1"/>
    </xf>
    <xf numFmtId="0" fontId="6" fillId="0" borderId="3" xfId="0" applyFont="1" applyBorder="1" applyAlignment="1">
      <alignment/>
    </xf>
    <xf numFmtId="0" fontId="6" fillId="0" borderId="0" xfId="0" applyFont="1" applyAlignment="1">
      <alignment horizontal="right"/>
    </xf>
    <xf numFmtId="0" fontId="8" fillId="0" borderId="4" xfId="0" applyFont="1" applyBorder="1" applyAlignment="1">
      <alignment vertical="center" wrapText="1"/>
    </xf>
    <xf numFmtId="0" fontId="6" fillId="0" borderId="5" xfId="0" applyFont="1" applyBorder="1" applyAlignment="1">
      <alignment wrapText="1"/>
    </xf>
    <xf numFmtId="0" fontId="4" fillId="0" borderId="5" xfId="0" applyFont="1" applyBorder="1" applyAlignment="1">
      <alignment vertical="center" wrapText="1"/>
    </xf>
    <xf numFmtId="10" fontId="4" fillId="0" borderId="3" xfId="20" applyNumberFormat="1" applyFont="1" applyBorder="1" applyAlignment="1">
      <alignment wrapText="1"/>
    </xf>
    <xf numFmtId="0" fontId="6" fillId="0" borderId="0" xfId="0" applyFont="1" applyFill="1" applyBorder="1" applyAlignment="1">
      <alignment horizontal="right"/>
    </xf>
    <xf numFmtId="0" fontId="9" fillId="2" borderId="0" xfId="0" applyFont="1" applyFill="1" applyAlignment="1">
      <alignment horizontal="right"/>
    </xf>
    <xf numFmtId="0" fontId="8" fillId="0" borderId="3" xfId="0" applyFont="1" applyBorder="1" applyAlignment="1">
      <alignment horizontal="center" vertical="center" wrapText="1"/>
    </xf>
    <xf numFmtId="0" fontId="0" fillId="2" borderId="0" xfId="0" applyFill="1" applyAlignment="1">
      <alignment vertical="center" wrapText="1"/>
    </xf>
    <xf numFmtId="0" fontId="4" fillId="2" borderId="0" xfId="0" applyFont="1" applyFill="1" applyAlignment="1">
      <alignment vertical="center" wrapText="1"/>
    </xf>
    <xf numFmtId="0" fontId="9" fillId="0" borderId="5" xfId="0" applyFont="1" applyBorder="1" applyAlignment="1">
      <alignment vertical="center" wrapText="1"/>
    </xf>
    <xf numFmtId="2" fontId="11" fillId="5" borderId="3" xfId="0" applyNumberFormat="1" applyFont="1" applyFill="1" applyBorder="1" applyAlignment="1" applyProtection="1">
      <alignment horizontal="center"/>
      <protection locked="0"/>
    </xf>
    <xf numFmtId="2" fontId="11" fillId="2" borderId="3" xfId="0" applyNumberFormat="1" applyFont="1" applyFill="1" applyBorder="1" applyAlignment="1">
      <alignment horizontal="center"/>
    </xf>
    <xf numFmtId="0" fontId="10" fillId="2" borderId="0" xfId="0" applyFont="1" applyFill="1" applyAlignment="1">
      <alignment horizontal="right"/>
    </xf>
    <xf numFmtId="0" fontId="16" fillId="2" borderId="4" xfId="0" applyFont="1" applyFill="1" applyBorder="1" applyAlignment="1">
      <alignment horizontal="left"/>
    </xf>
    <xf numFmtId="0" fontId="16" fillId="2" borderId="6" xfId="0" applyFont="1" applyFill="1" applyBorder="1" applyAlignment="1">
      <alignment horizontal="left"/>
    </xf>
    <xf numFmtId="0" fontId="12" fillId="2" borderId="0" xfId="0" applyFont="1" applyFill="1" applyAlignment="1">
      <alignment horizontal="right"/>
    </xf>
    <xf numFmtId="0" fontId="16" fillId="2" borderId="3" xfId="0" applyFont="1" applyFill="1" applyBorder="1" applyAlignment="1">
      <alignment horizontal="center" vertical="top"/>
    </xf>
    <xf numFmtId="0" fontId="6" fillId="2" borderId="0" xfId="0" applyFont="1" applyFill="1" applyAlignment="1">
      <alignment horizontal="right"/>
    </xf>
    <xf numFmtId="0" fontId="6" fillId="2" borderId="7" xfId="0" applyFont="1" applyFill="1" applyBorder="1" applyAlignment="1">
      <alignment horizontal="right"/>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0" xfId="0" applyFont="1" applyFill="1" applyBorder="1" applyAlignment="1">
      <alignment horizontal="right"/>
    </xf>
    <xf numFmtId="0" fontId="7" fillId="2" borderId="7" xfId="0" applyFont="1" applyFill="1" applyBorder="1" applyAlignment="1">
      <alignment horizontal="right"/>
    </xf>
    <xf numFmtId="0" fontId="7" fillId="2" borderId="8" xfId="0" applyFont="1" applyFill="1" applyBorder="1" applyAlignment="1">
      <alignment horizontal="right"/>
    </xf>
    <xf numFmtId="192" fontId="7" fillId="2" borderId="8" xfId="0" applyNumberFormat="1" applyFont="1" applyFill="1" applyBorder="1" applyAlignment="1">
      <alignment horizontal="right"/>
    </xf>
    <xf numFmtId="192" fontId="7" fillId="2" borderId="9" xfId="0" applyNumberFormat="1" applyFont="1" applyFill="1" applyBorder="1" applyAlignment="1">
      <alignment horizontal="right"/>
    </xf>
    <xf numFmtId="0" fontId="7" fillId="3" borderId="4" xfId="0" applyFont="1" applyFill="1" applyBorder="1" applyAlignment="1">
      <alignment horizontal="right"/>
    </xf>
    <xf numFmtId="0" fontId="7" fillId="3" borderId="1" xfId="0" applyFont="1" applyFill="1" applyBorder="1" applyAlignment="1">
      <alignment horizontal="right"/>
    </xf>
    <xf numFmtId="0" fontId="7" fillId="3" borderId="2" xfId="0" applyFont="1" applyFill="1" applyBorder="1" applyAlignment="1">
      <alignment horizontal="right"/>
    </xf>
    <xf numFmtId="0" fontId="7" fillId="3" borderId="10" xfId="0" applyFont="1" applyFill="1" applyBorder="1" applyAlignment="1">
      <alignment horizontal="right"/>
    </xf>
    <xf numFmtId="0" fontId="7" fillId="3" borderId="0" xfId="0" applyFont="1" applyFill="1" applyBorder="1" applyAlignment="1">
      <alignment horizontal="right"/>
    </xf>
    <xf numFmtId="0" fontId="7" fillId="3" borderId="11" xfId="0" applyFont="1" applyFill="1" applyBorder="1" applyAlignment="1">
      <alignment horizontal="right"/>
    </xf>
    <xf numFmtId="0" fontId="7" fillId="3" borderId="12" xfId="0" applyFont="1" applyFill="1" applyBorder="1" applyAlignment="1">
      <alignment horizontal="right"/>
    </xf>
    <xf numFmtId="0" fontId="7" fillId="3" borderId="13" xfId="0" applyFont="1" applyFill="1" applyBorder="1" applyAlignment="1">
      <alignment horizontal="right"/>
    </xf>
    <xf numFmtId="0" fontId="7" fillId="3" borderId="14" xfId="0" applyFont="1" applyFill="1" applyBorder="1" applyAlignment="1">
      <alignment horizontal="right"/>
    </xf>
    <xf numFmtId="0" fontId="9" fillId="0" borderId="3" xfId="0" applyFont="1" applyBorder="1" applyAlignment="1">
      <alignment vertical="center" wrapText="1"/>
    </xf>
    <xf numFmtId="192" fontId="9" fillId="0" borderId="3" xfId="18" applyNumberFormat="1" applyFont="1" applyBorder="1" applyAlignment="1">
      <alignment horizontal="center" wrapText="1"/>
    </xf>
    <xf numFmtId="0" fontId="3" fillId="2" borderId="0" xfId="0" applyFont="1" applyFill="1" applyAlignment="1">
      <alignment horizontal="right"/>
    </xf>
    <xf numFmtId="0" fontId="3" fillId="3" borderId="0" xfId="0" applyFont="1" applyFill="1" applyAlignment="1">
      <alignment horizontal="right"/>
    </xf>
    <xf numFmtId="0" fontId="10" fillId="0" borderId="0" xfId="0" applyFont="1" applyAlignment="1">
      <alignment horizontal="right"/>
    </xf>
    <xf numFmtId="0" fontId="10" fillId="3" borderId="0" xfId="0" applyFont="1" applyFill="1" applyAlignment="1">
      <alignment horizontal="right"/>
    </xf>
    <xf numFmtId="0" fontId="9" fillId="0" borderId="3" xfId="0" applyFont="1" applyBorder="1" applyAlignment="1">
      <alignment wrapText="1"/>
    </xf>
    <xf numFmtId="0" fontId="9" fillId="0" borderId="5" xfId="0" applyFont="1" applyBorder="1" applyAlignment="1">
      <alignment wrapText="1"/>
    </xf>
    <xf numFmtId="192" fontId="9" fillId="0" borderId="3" xfId="18" applyNumberFormat="1" applyFont="1" applyBorder="1" applyAlignment="1">
      <alignment wrapText="1"/>
    </xf>
    <xf numFmtId="192" fontId="9" fillId="5" borderId="3" xfId="18" applyNumberFormat="1" applyFont="1" applyFill="1" applyBorder="1" applyAlignment="1">
      <alignment wrapText="1"/>
    </xf>
    <xf numFmtId="0" fontId="9" fillId="0" borderId="3" xfId="0" applyFont="1" applyBorder="1" applyAlignment="1">
      <alignment vertical="top"/>
    </xf>
    <xf numFmtId="0" fontId="9" fillId="0" borderId="3" xfId="0" applyFont="1" applyBorder="1" applyAlignment="1">
      <alignment vertical="top" wrapText="1"/>
    </xf>
    <xf numFmtId="0" fontId="11" fillId="2" borderId="0" xfId="0" applyFont="1" applyFill="1" applyAlignment="1">
      <alignment horizontal="right"/>
    </xf>
    <xf numFmtId="192" fontId="11" fillId="3" borderId="3" xfId="0" applyNumberFormat="1" applyFont="1" applyFill="1" applyBorder="1" applyAlignment="1">
      <alignment horizontal="right"/>
    </xf>
    <xf numFmtId="175" fontId="11" fillId="3" borderId="3" xfId="20" applyNumberFormat="1" applyFont="1" applyFill="1" applyBorder="1" applyAlignment="1">
      <alignment horizontal="right"/>
    </xf>
    <xf numFmtId="175" fontId="11" fillId="3" borderId="0" xfId="20" applyNumberFormat="1" applyFont="1" applyFill="1" applyBorder="1" applyAlignment="1">
      <alignment horizontal="right"/>
    </xf>
    <xf numFmtId="0" fontId="0" fillId="2" borderId="7" xfId="0" applyFill="1" applyBorder="1" applyAlignment="1">
      <alignment horizontal="right"/>
    </xf>
    <xf numFmtId="0" fontId="0" fillId="2" borderId="9" xfId="0" applyFill="1" applyBorder="1" applyAlignment="1">
      <alignment horizontal="right"/>
    </xf>
    <xf numFmtId="3" fontId="11" fillId="3" borderId="3" xfId="17" applyNumberFormat="1" applyFont="1" applyFill="1" applyBorder="1" applyAlignment="1">
      <alignment horizontal="right"/>
    </xf>
    <xf numFmtId="0" fontId="13" fillId="0" borderId="6" xfId="0" applyFont="1" applyBorder="1" applyAlignment="1">
      <alignment vertical="center" wrapText="1"/>
    </xf>
    <xf numFmtId="0" fontId="14" fillId="0" borderId="15" xfId="0" applyFont="1" applyBorder="1" applyAlignment="1">
      <alignment vertical="center" wrapText="1"/>
    </xf>
    <xf numFmtId="0" fontId="14" fillId="0" borderId="5" xfId="0" applyFont="1" applyBorder="1" applyAlignment="1">
      <alignment vertical="center" wrapText="1"/>
    </xf>
    <xf numFmtId="0" fontId="16" fillId="2" borderId="6" xfId="0" applyFont="1" applyFill="1" applyBorder="1" applyAlignment="1">
      <alignment vertical="top" wrapText="1"/>
    </xf>
    <xf numFmtId="0" fontId="16" fillId="2" borderId="15" xfId="0" applyFont="1" applyFill="1" applyBorder="1" applyAlignment="1">
      <alignment vertical="top" wrapText="1"/>
    </xf>
    <xf numFmtId="0" fontId="16" fillId="2" borderId="5" xfId="0" applyFont="1" applyFill="1" applyBorder="1" applyAlignment="1">
      <alignment vertical="top" wrapText="1"/>
    </xf>
    <xf numFmtId="0" fontId="11" fillId="0" borderId="6" xfId="0" applyFont="1" applyBorder="1" applyAlignment="1">
      <alignment vertical="center" wrapText="1"/>
    </xf>
    <xf numFmtId="0" fontId="11" fillId="0" borderId="15" xfId="0" applyFont="1" applyBorder="1" applyAlignment="1">
      <alignment vertical="center" wrapText="1"/>
    </xf>
    <xf numFmtId="0" fontId="11" fillId="0" borderId="5" xfId="0" applyFont="1" applyBorder="1" applyAlignment="1">
      <alignment vertical="center" wrapText="1"/>
    </xf>
    <xf numFmtId="0" fontId="11" fillId="2" borderId="6" xfId="0" applyFont="1" applyFill="1" applyBorder="1" applyAlignment="1">
      <alignment vertical="center" wrapText="1"/>
    </xf>
    <xf numFmtId="0" fontId="11" fillId="2" borderId="15" xfId="0" applyFont="1" applyFill="1" applyBorder="1" applyAlignment="1">
      <alignment vertical="center" wrapText="1"/>
    </xf>
    <xf numFmtId="0" fontId="11" fillId="2" borderId="5" xfId="0" applyFont="1" applyFill="1" applyBorder="1" applyAlignment="1">
      <alignment vertical="center" wrapText="1"/>
    </xf>
    <xf numFmtId="0" fontId="11" fillId="2" borderId="3" xfId="0" applyFont="1" applyFill="1" applyBorder="1" applyAlignment="1">
      <alignment vertical="center" wrapText="1"/>
    </xf>
    <xf numFmtId="0" fontId="11" fillId="0" borderId="3" xfId="0" applyFont="1" applyBorder="1" applyAlignment="1">
      <alignment vertical="center" wrapText="1"/>
    </xf>
    <xf numFmtId="0" fontId="12" fillId="0" borderId="15" xfId="0" applyFont="1" applyBorder="1" applyAlignment="1">
      <alignment wrapText="1"/>
    </xf>
    <xf numFmtId="0" fontId="12" fillId="0" borderId="5" xfId="0" applyFont="1" applyBorder="1" applyAlignment="1">
      <alignment wrapText="1"/>
    </xf>
    <xf numFmtId="0" fontId="11" fillId="2" borderId="6" xfId="0" applyFont="1" applyFill="1" applyBorder="1" applyAlignment="1">
      <alignment horizontal="left" vertical="top" wrapText="1"/>
    </xf>
    <xf numFmtId="0" fontId="15" fillId="0" borderId="15" xfId="0" applyFont="1" applyBorder="1" applyAlignment="1">
      <alignment wrapText="1"/>
    </xf>
    <xf numFmtId="0" fontId="15" fillId="0" borderId="5" xfId="0" applyFont="1" applyBorder="1" applyAlignment="1">
      <alignment wrapText="1"/>
    </xf>
    <xf numFmtId="0" fontId="11" fillId="0" borderId="4" xfId="0" applyFont="1" applyBorder="1" applyAlignment="1">
      <alignment vertical="center" wrapText="1"/>
    </xf>
    <xf numFmtId="0" fontId="12" fillId="0" borderId="1" xfId="0" applyFont="1" applyBorder="1" applyAlignment="1">
      <alignment wrapText="1"/>
    </xf>
    <xf numFmtId="0" fontId="12" fillId="0" borderId="2" xfId="0" applyFont="1" applyBorder="1" applyAlignment="1">
      <alignment wrapText="1"/>
    </xf>
    <xf numFmtId="0" fontId="17" fillId="2" borderId="15" xfId="15" applyFont="1" applyFill="1" applyBorder="1" applyAlignment="1">
      <alignment horizontal="left"/>
    </xf>
    <xf numFmtId="0" fontId="0" fillId="0" borderId="15" xfId="0" applyBorder="1" applyAlignment="1">
      <alignment/>
    </xf>
    <xf numFmtId="0" fontId="0" fillId="0" borderId="5" xfId="0" applyBorder="1" applyAlignment="1">
      <alignment/>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bponz@libero.it" TargetMode="External" /><Relationship Id="rId2" Type="http://schemas.openxmlformats.org/officeDocument/2006/relationships/hyperlink" Target="mailto:scienza@dm.unito.i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75" zoomScaleNormal="75" workbookViewId="0" topLeftCell="A1">
      <selection activeCell="B6" sqref="B6"/>
    </sheetView>
  </sheetViews>
  <sheetFormatPr defaultColWidth="9.140625" defaultRowHeight="12.75"/>
  <cols>
    <col min="1" max="1" width="8.8515625" style="2" customWidth="1"/>
    <col min="2" max="2" width="22.8515625" style="2" customWidth="1"/>
    <col min="3" max="3" width="57.7109375" style="2" bestFit="1" customWidth="1"/>
    <col min="4" max="4" width="11.00390625" style="2" customWidth="1"/>
    <col min="5" max="5" width="17.421875" style="2" customWidth="1"/>
    <col min="6" max="6" width="18.7109375" style="2" customWidth="1"/>
    <col min="7" max="7" width="12.00390625" style="2" customWidth="1"/>
    <col min="8" max="8" width="15.57421875" style="2" bestFit="1" customWidth="1"/>
    <col min="9" max="9" width="15.8515625" style="2" customWidth="1"/>
    <col min="10" max="10" width="14.28125" style="2" bestFit="1" customWidth="1"/>
    <col min="11" max="11" width="16.28125" style="2" customWidth="1"/>
    <col min="12" max="12" width="12.140625" style="2" bestFit="1" customWidth="1"/>
    <col min="13" max="13" width="17.421875" style="2" bestFit="1" customWidth="1"/>
    <col min="14" max="16384" width="9.140625" style="2" customWidth="1"/>
  </cols>
  <sheetData>
    <row r="1" spans="1:13" ht="12.75">
      <c r="A1" s="1"/>
      <c r="B1" s="1"/>
      <c r="C1" s="1"/>
      <c r="D1" s="1"/>
      <c r="E1" s="1"/>
      <c r="F1" s="1"/>
      <c r="G1" s="1"/>
      <c r="H1" s="1"/>
      <c r="I1" s="1"/>
      <c r="J1" s="1"/>
      <c r="K1" s="1"/>
      <c r="L1" s="1"/>
      <c r="M1" s="1"/>
    </row>
    <row r="2" spans="1:13" ht="48.75" customHeight="1">
      <c r="A2" s="1"/>
      <c r="B2" s="71" t="s">
        <v>40</v>
      </c>
      <c r="C2" s="72"/>
      <c r="D2" s="72"/>
      <c r="E2" s="72"/>
      <c r="F2" s="73"/>
      <c r="G2" s="24"/>
      <c r="H2" s="24"/>
      <c r="I2" s="24"/>
      <c r="J2" s="24"/>
      <c r="K2" s="24"/>
      <c r="L2" s="24"/>
      <c r="M2" s="24"/>
    </row>
    <row r="3" spans="1:13" ht="78.75" customHeight="1">
      <c r="A3" s="1"/>
      <c r="B3" s="77" t="s">
        <v>51</v>
      </c>
      <c r="C3" s="78"/>
      <c r="D3" s="78"/>
      <c r="E3" s="78"/>
      <c r="F3" s="79"/>
      <c r="G3" s="25"/>
      <c r="H3" s="25"/>
      <c r="I3" s="25"/>
      <c r="J3" s="25"/>
      <c r="K3" s="25"/>
      <c r="L3" s="25"/>
      <c r="M3" s="25"/>
    </row>
    <row r="4" spans="1:13" ht="39" customHeight="1">
      <c r="A4" s="1"/>
      <c r="B4" s="83" t="s">
        <v>48</v>
      </c>
      <c r="C4" s="84"/>
      <c r="D4" s="84"/>
      <c r="E4" s="84"/>
      <c r="F4" s="84"/>
      <c r="G4" s="25"/>
      <c r="H4" s="25"/>
      <c r="I4" s="25"/>
      <c r="J4" s="25"/>
      <c r="K4" s="25"/>
      <c r="L4" s="25"/>
      <c r="M4" s="25"/>
    </row>
    <row r="5" spans="1:13" ht="23.25" customHeight="1">
      <c r="A5" s="1"/>
      <c r="B5" s="68"/>
      <c r="C5" s="30" t="s">
        <v>21</v>
      </c>
      <c r="D5" s="93" t="s">
        <v>22</v>
      </c>
      <c r="E5" s="94"/>
      <c r="F5" s="95"/>
      <c r="G5" s="25"/>
      <c r="H5" s="25"/>
      <c r="I5" s="25"/>
      <c r="J5" s="25"/>
      <c r="K5" s="25"/>
      <c r="L5" s="25"/>
      <c r="M5" s="25"/>
    </row>
    <row r="6" spans="1:13" ht="20.25" customHeight="1">
      <c r="A6" s="1"/>
      <c r="B6" s="69"/>
      <c r="C6" s="31" t="s">
        <v>0</v>
      </c>
      <c r="D6" s="93" t="s">
        <v>1</v>
      </c>
      <c r="E6" s="94"/>
      <c r="F6" s="95"/>
      <c r="G6" s="1"/>
      <c r="H6" s="1"/>
      <c r="I6" s="1"/>
      <c r="J6" s="1"/>
      <c r="K6" s="1"/>
      <c r="L6" s="1"/>
      <c r="M6" s="1"/>
    </row>
    <row r="7" spans="1:13" ht="105" customHeight="1">
      <c r="A7" s="1"/>
      <c r="B7" s="90" t="s">
        <v>49</v>
      </c>
      <c r="C7" s="91"/>
      <c r="D7" s="91"/>
      <c r="E7" s="91"/>
      <c r="F7" s="92"/>
      <c r="G7" s="3"/>
      <c r="H7" s="1"/>
      <c r="I7" s="1"/>
      <c r="J7" s="1"/>
      <c r="K7" s="1"/>
      <c r="L7" s="4"/>
      <c r="M7" s="1"/>
    </row>
    <row r="8" spans="1:13" ht="34.5" customHeight="1">
      <c r="A8" s="1"/>
      <c r="B8" s="87" t="s">
        <v>41</v>
      </c>
      <c r="C8" s="85"/>
      <c r="D8" s="85"/>
      <c r="E8" s="86"/>
      <c r="F8" s="27">
        <v>2</v>
      </c>
      <c r="G8" s="3"/>
      <c r="H8" s="1"/>
      <c r="I8" s="1"/>
      <c r="J8" s="1"/>
      <c r="K8" s="1"/>
      <c r="L8" s="4"/>
      <c r="M8" s="1"/>
    </row>
    <row r="9" spans="1:13" ht="34.5" customHeight="1">
      <c r="A9" s="1"/>
      <c r="B9" s="87" t="s">
        <v>4</v>
      </c>
      <c r="C9" s="88"/>
      <c r="D9" s="88"/>
      <c r="E9" s="89"/>
      <c r="F9" s="28">
        <f>MAX(0,F8-1)</f>
        <v>1</v>
      </c>
      <c r="G9" s="3"/>
      <c r="H9" s="1"/>
      <c r="I9" s="1"/>
      <c r="J9" s="1"/>
      <c r="K9" s="1"/>
      <c r="L9" s="4"/>
      <c r="M9" s="1"/>
    </row>
    <row r="10" spans="1:13" ht="43.5" customHeight="1">
      <c r="A10" s="1"/>
      <c r="B10" s="52" t="s">
        <v>5</v>
      </c>
      <c r="C10" s="52" t="s">
        <v>6</v>
      </c>
      <c r="D10" s="26" t="s">
        <v>17</v>
      </c>
      <c r="E10" s="52" t="s">
        <v>8</v>
      </c>
      <c r="G10" s="52" t="s">
        <v>36</v>
      </c>
      <c r="H10" s="52" t="s">
        <v>37</v>
      </c>
      <c r="I10" s="8"/>
      <c r="J10" s="8"/>
      <c r="K10" s="8"/>
      <c r="L10" s="8"/>
      <c r="M10" s="7"/>
    </row>
    <row r="11" spans="1:13" ht="37.5" customHeight="1">
      <c r="A11" s="1"/>
      <c r="B11" s="62" t="s">
        <v>10</v>
      </c>
      <c r="C11" s="63" t="s">
        <v>14</v>
      </c>
      <c r="D11" s="59" t="s">
        <v>18</v>
      </c>
      <c r="E11" s="60">
        <v>5000000</v>
      </c>
      <c r="F11" s="61"/>
      <c r="G11" s="53" t="str">
        <f>+IF(INT(F11/E11)=F11/E11,"sì","no")</f>
        <v>sì</v>
      </c>
      <c r="H11" s="60">
        <f>+(F11/E11)*G28</f>
        <v>0</v>
      </c>
      <c r="I11" s="43"/>
      <c r="J11" s="44"/>
      <c r="K11" s="44"/>
      <c r="L11" s="45"/>
      <c r="M11" s="39">
        <f>+F11/1936.27</f>
        <v>0</v>
      </c>
    </row>
    <row r="12" spans="1:13" ht="37.5" customHeight="1">
      <c r="A12" s="1"/>
      <c r="B12" s="62" t="s">
        <v>11</v>
      </c>
      <c r="C12" s="63" t="s">
        <v>13</v>
      </c>
      <c r="D12" s="59" t="s">
        <v>18</v>
      </c>
      <c r="E12" s="60">
        <v>5000000</v>
      </c>
      <c r="F12" s="61"/>
      <c r="G12" s="53" t="str">
        <f aca="true" t="shared" si="0" ref="G12:G17">+IF(INT(F12/E12)=F12/E12,"sì","no")</f>
        <v>sì</v>
      </c>
      <c r="H12" s="60">
        <f>+(F12/E12)*G29</f>
        <v>0</v>
      </c>
      <c r="I12" s="46"/>
      <c r="J12" s="47"/>
      <c r="K12" s="47"/>
      <c r="L12" s="48"/>
      <c r="M12" s="40">
        <f>+F12/1936.27</f>
        <v>0</v>
      </c>
    </row>
    <row r="13" spans="1:13" ht="37.5" customHeight="1">
      <c r="A13" s="1"/>
      <c r="B13" s="62" t="s">
        <v>12</v>
      </c>
      <c r="C13" s="63" t="s">
        <v>15</v>
      </c>
      <c r="D13" s="59" t="s">
        <v>18</v>
      </c>
      <c r="E13" s="60">
        <v>5000000</v>
      </c>
      <c r="F13" s="61">
        <v>20000000</v>
      </c>
      <c r="G13" s="53" t="str">
        <f t="shared" si="0"/>
        <v>sì</v>
      </c>
      <c r="H13" s="60">
        <f>+(F13/E13)*G30</f>
        <v>596</v>
      </c>
      <c r="I13" s="46"/>
      <c r="J13" s="47"/>
      <c r="K13" s="47"/>
      <c r="L13" s="48"/>
      <c r="M13" s="40">
        <f>+F13/1936.27</f>
        <v>10329.13798178973</v>
      </c>
    </row>
    <row r="14" spans="1:13" ht="37.5" customHeight="1">
      <c r="A14" s="1"/>
      <c r="B14" s="62" t="s">
        <v>24</v>
      </c>
      <c r="C14" s="63" t="s">
        <v>25</v>
      </c>
      <c r="D14" s="59" t="s">
        <v>26</v>
      </c>
      <c r="E14" s="60">
        <v>1000</v>
      </c>
      <c r="F14" s="61">
        <v>3000</v>
      </c>
      <c r="G14" s="53" t="str">
        <f t="shared" si="0"/>
        <v>sì</v>
      </c>
      <c r="H14" s="60">
        <f>+(F14/E14)*G33</f>
        <v>378</v>
      </c>
      <c r="I14" s="46"/>
      <c r="J14" s="47"/>
      <c r="K14" s="47"/>
      <c r="L14" s="48"/>
      <c r="M14" s="41">
        <f>+F14</f>
        <v>3000</v>
      </c>
    </row>
    <row r="15" spans="1:13" ht="37.5" customHeight="1">
      <c r="A15" s="1"/>
      <c r="B15" s="62" t="s">
        <v>29</v>
      </c>
      <c r="C15" s="63" t="s">
        <v>30</v>
      </c>
      <c r="D15" s="58" t="s">
        <v>26</v>
      </c>
      <c r="E15" s="60">
        <v>10000</v>
      </c>
      <c r="F15" s="61"/>
      <c r="G15" s="53" t="str">
        <f t="shared" si="0"/>
        <v>sì</v>
      </c>
      <c r="H15" s="60">
        <f>+(F15/E15)*G36</f>
        <v>0</v>
      </c>
      <c r="I15" s="46"/>
      <c r="J15" s="47"/>
      <c r="K15" s="47"/>
      <c r="L15" s="48"/>
      <c r="M15" s="41">
        <f>+F15</f>
        <v>0</v>
      </c>
    </row>
    <row r="16" spans="1:13" ht="37.5" customHeight="1">
      <c r="A16" s="1"/>
      <c r="B16" s="62" t="s">
        <v>31</v>
      </c>
      <c r="C16" s="63" t="s">
        <v>32</v>
      </c>
      <c r="D16" s="58" t="s">
        <v>26</v>
      </c>
      <c r="E16" s="60">
        <v>1000</v>
      </c>
      <c r="F16" s="61"/>
      <c r="G16" s="53" t="str">
        <f t="shared" si="0"/>
        <v>sì</v>
      </c>
      <c r="H16" s="60">
        <f>+(F16/E16)*G37</f>
        <v>0</v>
      </c>
      <c r="I16" s="46"/>
      <c r="J16" s="47"/>
      <c r="K16" s="47"/>
      <c r="L16" s="48"/>
      <c r="M16" s="41">
        <f>+F16</f>
        <v>0</v>
      </c>
    </row>
    <row r="17" spans="1:13" ht="37.5" customHeight="1">
      <c r="A17" s="1"/>
      <c r="B17" s="62" t="s">
        <v>33</v>
      </c>
      <c r="C17" s="63" t="s">
        <v>34</v>
      </c>
      <c r="D17" s="58" t="s">
        <v>26</v>
      </c>
      <c r="E17" s="60">
        <v>1000</v>
      </c>
      <c r="F17" s="61"/>
      <c r="G17" s="53" t="str">
        <f t="shared" si="0"/>
        <v>sì</v>
      </c>
      <c r="H17" s="60">
        <f>+(F17/E17)*G38</f>
        <v>0</v>
      </c>
      <c r="I17" s="49"/>
      <c r="J17" s="50"/>
      <c r="K17" s="50"/>
      <c r="L17" s="51"/>
      <c r="M17" s="42">
        <f>+F17</f>
        <v>0</v>
      </c>
    </row>
    <row r="18" spans="1:13" ht="27.75" customHeight="1">
      <c r="A18" s="1"/>
      <c r="B18" s="54"/>
      <c r="C18" s="54"/>
      <c r="D18" s="54"/>
      <c r="E18" s="54"/>
      <c r="F18" s="54"/>
      <c r="G18" s="54"/>
      <c r="H18" s="55"/>
      <c r="I18" s="8"/>
      <c r="J18" s="8"/>
      <c r="K18" s="8"/>
      <c r="L18" s="8"/>
      <c r="M18" s="7"/>
    </row>
    <row r="19" spans="1:13" ht="27.75" customHeight="1">
      <c r="A19" s="1"/>
      <c r="B19" s="54"/>
      <c r="C19" s="54"/>
      <c r="D19" s="64" t="s">
        <v>50</v>
      </c>
      <c r="E19" s="65">
        <f>SUM(M11:M17)</f>
        <v>13329.13798178973</v>
      </c>
      <c r="F19" s="65" t="s">
        <v>45</v>
      </c>
      <c r="G19" s="54"/>
      <c r="H19" s="55"/>
      <c r="I19" s="8"/>
      <c r="J19" s="8"/>
      <c r="K19" s="8"/>
      <c r="L19" s="8"/>
      <c r="M19" s="7"/>
    </row>
    <row r="20" spans="1:13" ht="27.75" customHeight="1">
      <c r="A20" s="1"/>
      <c r="B20" s="54"/>
      <c r="C20" s="54"/>
      <c r="D20" s="64" t="s">
        <v>37</v>
      </c>
      <c r="E20" s="65">
        <f>SUM(H11:H18)</f>
        <v>974</v>
      </c>
      <c r="F20" s="54"/>
      <c r="G20" s="54"/>
      <c r="H20" s="55"/>
      <c r="I20" s="8"/>
      <c r="J20" s="8"/>
      <c r="K20" s="8"/>
      <c r="L20" s="8"/>
      <c r="M20" s="7"/>
    </row>
    <row r="21" spans="1:13" ht="27.75" customHeight="1">
      <c r="A21" s="1"/>
      <c r="B21" s="29"/>
      <c r="C21" s="56"/>
      <c r="D21" s="64" t="s">
        <v>38</v>
      </c>
      <c r="E21" s="65">
        <f>+MIN(650,E20)</f>
        <v>650</v>
      </c>
      <c r="F21" s="29"/>
      <c r="G21" s="29"/>
      <c r="H21" s="57"/>
      <c r="I21" s="4"/>
      <c r="J21" s="4"/>
      <c r="K21" s="4"/>
      <c r="L21" s="4"/>
      <c r="M21" s="1"/>
    </row>
    <row r="22" spans="1:13" ht="27.75" customHeight="1">
      <c r="A22" s="1"/>
      <c r="B22" s="29"/>
      <c r="C22" s="22"/>
      <c r="D22" s="64" t="s">
        <v>39</v>
      </c>
      <c r="E22" s="70">
        <f>+(E20*F8)+(E21*F9)</f>
        <v>2598</v>
      </c>
      <c r="F22" s="65" t="s">
        <v>45</v>
      </c>
      <c r="G22" s="29"/>
      <c r="H22" s="57"/>
      <c r="I22" s="4"/>
      <c r="J22" s="4"/>
      <c r="K22" s="4"/>
      <c r="L22" s="4"/>
      <c r="M22" s="1"/>
    </row>
    <row r="23" spans="1:13" ht="27.75" customHeight="1">
      <c r="A23" s="1"/>
      <c r="B23" s="29"/>
      <c r="C23" s="29"/>
      <c r="D23" s="64" t="s">
        <v>46</v>
      </c>
      <c r="E23" s="66">
        <f>+E22/E19</f>
        <v>0.19491132911591041</v>
      </c>
      <c r="F23" s="29"/>
      <c r="G23" s="29"/>
      <c r="H23" s="57"/>
      <c r="I23" s="4"/>
      <c r="J23" s="4"/>
      <c r="K23" s="4"/>
      <c r="L23" s="4"/>
      <c r="M23" s="1"/>
    </row>
    <row r="24" spans="1:13" ht="27.75" customHeight="1">
      <c r="A24" s="1"/>
      <c r="B24" s="29"/>
      <c r="C24" s="29"/>
      <c r="D24" s="64"/>
      <c r="E24" s="67"/>
      <c r="F24" s="29"/>
      <c r="G24" s="29"/>
      <c r="H24" s="57"/>
      <c r="I24" s="4"/>
      <c r="J24" s="4"/>
      <c r="K24" s="4"/>
      <c r="L24" s="4"/>
      <c r="M24" s="1"/>
    </row>
    <row r="25" spans="1:13" ht="34.5" customHeight="1">
      <c r="A25" s="1"/>
      <c r="B25" s="80" t="s">
        <v>42</v>
      </c>
      <c r="C25" s="81"/>
      <c r="D25" s="81"/>
      <c r="E25" s="81"/>
      <c r="F25" s="82"/>
      <c r="G25" s="1"/>
      <c r="H25" s="1"/>
      <c r="I25" s="1"/>
      <c r="J25" s="1"/>
      <c r="K25" s="1"/>
      <c r="L25" s="1"/>
      <c r="M25" s="1"/>
    </row>
    <row r="26" spans="1:13" ht="30" customHeight="1">
      <c r="A26" s="1"/>
      <c r="B26" s="17"/>
      <c r="C26" s="23" t="s">
        <v>23</v>
      </c>
      <c r="D26" s="5"/>
      <c r="E26" s="5"/>
      <c r="F26" s="6"/>
      <c r="G26" s="3"/>
      <c r="H26" s="1"/>
      <c r="I26" s="1"/>
      <c r="J26" s="1"/>
      <c r="K26" s="1"/>
      <c r="L26" s="4"/>
      <c r="M26" s="1"/>
    </row>
    <row r="27" spans="1:13" s="9" customFormat="1" ht="41.25">
      <c r="A27" s="7"/>
      <c r="B27" s="10" t="s">
        <v>5</v>
      </c>
      <c r="C27" s="10" t="s">
        <v>6</v>
      </c>
      <c r="D27" s="19" t="s">
        <v>17</v>
      </c>
      <c r="E27" s="10" t="s">
        <v>8</v>
      </c>
      <c r="F27" s="10" t="s">
        <v>35</v>
      </c>
      <c r="G27" s="10" t="s">
        <v>9</v>
      </c>
      <c r="H27" s="10" t="s">
        <v>16</v>
      </c>
      <c r="I27" s="10" t="s">
        <v>19</v>
      </c>
      <c r="J27" s="10" t="s">
        <v>7</v>
      </c>
      <c r="K27" s="10" t="s">
        <v>20</v>
      </c>
      <c r="L27" s="10" t="s">
        <v>7</v>
      </c>
      <c r="M27" s="7"/>
    </row>
    <row r="28" spans="1:13" s="16" customFormat="1" ht="23.25" customHeight="1">
      <c r="A28" s="34"/>
      <c r="B28" s="15" t="s">
        <v>10</v>
      </c>
      <c r="C28" s="11" t="s">
        <v>14</v>
      </c>
      <c r="D28" s="18" t="s">
        <v>18</v>
      </c>
      <c r="E28" s="12">
        <v>5000000</v>
      </c>
      <c r="F28" s="20">
        <v>0.0580881</v>
      </c>
      <c r="G28" s="11">
        <v>150</v>
      </c>
      <c r="H28" s="11">
        <f>+MIN(650,G28)</f>
        <v>150</v>
      </c>
      <c r="I28" s="13">
        <f>+$F$8*G28</f>
        <v>300</v>
      </c>
      <c r="J28" s="14">
        <f>+I28/M28</f>
        <v>0.1161762</v>
      </c>
      <c r="K28" s="13">
        <f>+I28+$F$9*H28</f>
        <v>450</v>
      </c>
      <c r="L28" s="14">
        <f>+K28/M28</f>
        <v>0.17426429999999998</v>
      </c>
      <c r="M28" s="35">
        <v>2582.2844954474326</v>
      </c>
    </row>
    <row r="29" spans="1:13" s="16" customFormat="1" ht="23.25" customHeight="1">
      <c r="A29" s="34"/>
      <c r="B29" s="15" t="s">
        <v>11</v>
      </c>
      <c r="C29" s="11" t="s">
        <v>13</v>
      </c>
      <c r="D29" s="18" t="s">
        <v>18</v>
      </c>
      <c r="E29" s="12">
        <v>5000000</v>
      </c>
      <c r="F29" s="20">
        <v>0.060024369999999994</v>
      </c>
      <c r="G29" s="11">
        <v>155</v>
      </c>
      <c r="H29" s="11">
        <f>+MIN(650,G29)</f>
        <v>155</v>
      </c>
      <c r="I29" s="13">
        <f>+$F$8*G29</f>
        <v>310</v>
      </c>
      <c r="J29" s="14">
        <f>+I29/M29</f>
        <v>0.12004873999999999</v>
      </c>
      <c r="K29" s="13">
        <f>+I29+$F$9*H29</f>
        <v>465</v>
      </c>
      <c r="L29" s="14">
        <f>+K29/M29</f>
        <v>0.18007310999999998</v>
      </c>
      <c r="M29" s="36">
        <v>2582.2844954474326</v>
      </c>
    </row>
    <row r="30" spans="1:13" s="16" customFormat="1" ht="23.25" customHeight="1">
      <c r="A30" s="34"/>
      <c r="B30" s="15" t="s">
        <v>12</v>
      </c>
      <c r="C30" s="11" t="s">
        <v>15</v>
      </c>
      <c r="D30" s="18" t="s">
        <v>18</v>
      </c>
      <c r="E30" s="12">
        <v>5000000</v>
      </c>
      <c r="F30" s="20">
        <v>0.05770084599999999</v>
      </c>
      <c r="G30" s="11">
        <v>149</v>
      </c>
      <c r="H30" s="11">
        <f>+MIN(650,G30)</f>
        <v>149</v>
      </c>
      <c r="I30" s="13">
        <f>+$F$8*G30</f>
        <v>298</v>
      </c>
      <c r="J30" s="14">
        <f>+I30/M30</f>
        <v>0.11540169199999999</v>
      </c>
      <c r="K30" s="13">
        <f>+I30+$F$9*H30</f>
        <v>447</v>
      </c>
      <c r="L30" s="14">
        <f>+K30/M30</f>
        <v>0.173102538</v>
      </c>
      <c r="M30" s="37">
        <v>2582.2844954474326</v>
      </c>
    </row>
    <row r="31" spans="1:13" ht="27" customHeight="1">
      <c r="A31" s="1"/>
      <c r="B31" s="17"/>
      <c r="C31" s="23" t="s">
        <v>27</v>
      </c>
      <c r="D31" s="5"/>
      <c r="E31" s="5"/>
      <c r="F31" s="5"/>
      <c r="G31" s="6"/>
      <c r="H31" s="3"/>
      <c r="I31" s="1"/>
      <c r="J31" s="1"/>
      <c r="K31" s="1"/>
      <c r="L31" s="1"/>
      <c r="M31" s="1"/>
    </row>
    <row r="32" spans="1:13" s="9" customFormat="1" ht="41.25">
      <c r="A32" s="7"/>
      <c r="B32" s="10" t="s">
        <v>5</v>
      </c>
      <c r="C32" s="10" t="s">
        <v>6</v>
      </c>
      <c r="D32" s="19" t="s">
        <v>17</v>
      </c>
      <c r="E32" s="10" t="s">
        <v>8</v>
      </c>
      <c r="F32" s="10" t="s">
        <v>35</v>
      </c>
      <c r="G32" s="10" t="s">
        <v>9</v>
      </c>
      <c r="H32" s="10" t="s">
        <v>16</v>
      </c>
      <c r="I32" s="10" t="s">
        <v>19</v>
      </c>
      <c r="J32" s="10" t="s">
        <v>7</v>
      </c>
      <c r="K32" s="10" t="s">
        <v>20</v>
      </c>
      <c r="L32" s="10" t="s">
        <v>7</v>
      </c>
      <c r="M32" s="7"/>
    </row>
    <row r="33" spans="1:13" s="16" customFormat="1" ht="23.25" customHeight="1">
      <c r="A33" s="34"/>
      <c r="B33" s="15" t="s">
        <v>24</v>
      </c>
      <c r="C33" s="11" t="s">
        <v>25</v>
      </c>
      <c r="D33" s="18" t="s">
        <v>26</v>
      </c>
      <c r="E33" s="12">
        <v>1000</v>
      </c>
      <c r="F33" s="20">
        <v>0.126</v>
      </c>
      <c r="G33" s="11">
        <v>126</v>
      </c>
      <c r="H33" s="11">
        <f>+MIN(650,G33)</f>
        <v>126</v>
      </c>
      <c r="I33" s="13">
        <f>+$F$8*G33</f>
        <v>252</v>
      </c>
      <c r="J33" s="14">
        <f>+I33/$E33</f>
        <v>0.252</v>
      </c>
      <c r="K33" s="13">
        <f>+I33+$F$9*H33</f>
        <v>378</v>
      </c>
      <c r="L33" s="14">
        <f>+K33/$E33</f>
        <v>0.378</v>
      </c>
      <c r="M33" s="34"/>
    </row>
    <row r="34" spans="1:13" s="16" customFormat="1" ht="27" customHeight="1">
      <c r="A34" s="34"/>
      <c r="B34" s="17"/>
      <c r="C34" s="23" t="s">
        <v>28</v>
      </c>
      <c r="D34" s="5"/>
      <c r="E34" s="5"/>
      <c r="F34" s="5"/>
      <c r="G34" s="6"/>
      <c r="H34" s="3"/>
      <c r="I34" s="1"/>
      <c r="J34" s="1"/>
      <c r="K34" s="1"/>
      <c r="L34" s="1"/>
      <c r="M34" s="34"/>
    </row>
    <row r="35" spans="1:13" s="16" customFormat="1" ht="41.25">
      <c r="A35" s="34"/>
      <c r="B35" s="10" t="s">
        <v>5</v>
      </c>
      <c r="C35" s="10" t="s">
        <v>6</v>
      </c>
      <c r="D35" s="10" t="s">
        <v>17</v>
      </c>
      <c r="E35" s="10" t="s">
        <v>8</v>
      </c>
      <c r="F35" s="10" t="s">
        <v>35</v>
      </c>
      <c r="G35" s="10" t="s">
        <v>9</v>
      </c>
      <c r="H35" s="10" t="s">
        <v>16</v>
      </c>
      <c r="I35" s="10" t="s">
        <v>19</v>
      </c>
      <c r="J35" s="10" t="s">
        <v>7</v>
      </c>
      <c r="K35" s="10" t="s">
        <v>20</v>
      </c>
      <c r="L35" s="10" t="s">
        <v>7</v>
      </c>
      <c r="M35" s="34"/>
    </row>
    <row r="36" spans="1:13" s="16" customFormat="1" ht="23.25" customHeight="1">
      <c r="A36" s="34"/>
      <c r="B36" s="15" t="s">
        <v>29</v>
      </c>
      <c r="C36" s="11" t="s">
        <v>30</v>
      </c>
      <c r="D36" s="11" t="s">
        <v>26</v>
      </c>
      <c r="E36" s="12">
        <v>10000</v>
      </c>
      <c r="F36" s="20">
        <v>0.2121</v>
      </c>
      <c r="G36" s="11">
        <v>2121</v>
      </c>
      <c r="H36" s="11">
        <f>+MIN(650,G36)</f>
        <v>650</v>
      </c>
      <c r="I36" s="13">
        <f>+$F$8*G36</f>
        <v>4242</v>
      </c>
      <c r="J36" s="14">
        <f>+I36/$E36</f>
        <v>0.4242</v>
      </c>
      <c r="K36" s="13">
        <f>+I36+$F$9*H36</f>
        <v>4892</v>
      </c>
      <c r="L36" s="14">
        <f>+K36/$E36</f>
        <v>0.4892</v>
      </c>
      <c r="M36" s="34"/>
    </row>
    <row r="37" spans="1:13" s="16" customFormat="1" ht="23.25" customHeight="1">
      <c r="A37" s="34"/>
      <c r="B37" s="15" t="s">
        <v>31</v>
      </c>
      <c r="C37" s="11" t="s">
        <v>32</v>
      </c>
      <c r="D37" s="11" t="s">
        <v>26</v>
      </c>
      <c r="E37" s="12">
        <v>1000</v>
      </c>
      <c r="F37" s="20">
        <v>0.288</v>
      </c>
      <c r="G37" s="11">
        <v>288</v>
      </c>
      <c r="H37" s="11">
        <f>+MIN(650,G37)</f>
        <v>288</v>
      </c>
      <c r="I37" s="13">
        <f>+$F$8*G37</f>
        <v>576</v>
      </c>
      <c r="J37" s="14">
        <f>+I37/$E37</f>
        <v>0.576</v>
      </c>
      <c r="K37" s="13">
        <f>+I37+$F$9*H37</f>
        <v>864</v>
      </c>
      <c r="L37" s="14">
        <f>+K37/$E37</f>
        <v>0.864</v>
      </c>
      <c r="M37" s="34"/>
    </row>
    <row r="38" spans="1:13" s="16" customFormat="1" ht="23.25" customHeight="1">
      <c r="A38" s="34"/>
      <c r="B38" s="15" t="s">
        <v>33</v>
      </c>
      <c r="C38" s="11" t="s">
        <v>34</v>
      </c>
      <c r="D38" s="11" t="s">
        <v>26</v>
      </c>
      <c r="E38" s="12">
        <v>1000</v>
      </c>
      <c r="F38" s="20">
        <v>0.219</v>
      </c>
      <c r="G38" s="11">
        <v>219</v>
      </c>
      <c r="H38" s="11">
        <f>+MIN(650,G38)</f>
        <v>219</v>
      </c>
      <c r="I38" s="13">
        <f>+$F$8*G38</f>
        <v>438</v>
      </c>
      <c r="J38" s="14">
        <f>+I38/$E38</f>
        <v>0.438</v>
      </c>
      <c r="K38" s="13">
        <f>+I38+$F$9*H38</f>
        <v>657</v>
      </c>
      <c r="L38" s="14">
        <f>+K38/$E38</f>
        <v>0.657</v>
      </c>
      <c r="M38" s="34"/>
    </row>
    <row r="39" spans="1:13" s="21" customFormat="1" ht="30" customHeight="1">
      <c r="A39" s="38"/>
      <c r="B39" s="33" t="s">
        <v>2</v>
      </c>
      <c r="C39" s="74" t="s">
        <v>43</v>
      </c>
      <c r="D39" s="75"/>
      <c r="E39" s="75"/>
      <c r="F39" s="76"/>
      <c r="G39" s="4"/>
      <c r="H39" s="4"/>
      <c r="I39" s="4"/>
      <c r="J39" s="4"/>
      <c r="K39" s="4"/>
      <c r="L39" s="4"/>
      <c r="M39" s="38"/>
    </row>
    <row r="40" spans="1:13" s="21" customFormat="1" ht="49.5" customHeight="1">
      <c r="A40" s="38"/>
      <c r="B40" s="33" t="s">
        <v>3</v>
      </c>
      <c r="C40" s="74" t="s">
        <v>44</v>
      </c>
      <c r="D40" s="75"/>
      <c r="E40" s="75"/>
      <c r="F40" s="76"/>
      <c r="G40" s="4"/>
      <c r="H40" s="4"/>
      <c r="I40" s="4"/>
      <c r="J40" s="4"/>
      <c r="K40" s="4"/>
      <c r="L40" s="4"/>
      <c r="M40" s="38"/>
    </row>
    <row r="41" spans="1:13" ht="33.75" customHeight="1">
      <c r="A41" s="1"/>
      <c r="B41" s="32"/>
      <c r="C41" s="32"/>
      <c r="D41" s="32"/>
      <c r="E41" s="32"/>
      <c r="F41" s="32"/>
      <c r="G41" s="1"/>
      <c r="H41" s="4"/>
      <c r="I41" s="4"/>
      <c r="J41" s="4"/>
      <c r="K41" s="4"/>
      <c r="L41" s="4"/>
      <c r="M41" s="1"/>
    </row>
    <row r="42" spans="1:13" ht="12.75">
      <c r="A42" s="1"/>
      <c r="B42" s="1"/>
      <c r="C42" s="1"/>
      <c r="D42" s="1"/>
      <c r="E42" s="1"/>
      <c r="F42" s="1"/>
      <c r="G42" s="1"/>
      <c r="H42" s="4"/>
      <c r="I42" s="4"/>
      <c r="J42" s="4"/>
      <c r="K42" s="4"/>
      <c r="L42" s="4"/>
      <c r="M42" s="1"/>
    </row>
    <row r="43" s="9" customFormat="1" ht="12">
      <c r="A43" s="7"/>
    </row>
    <row r="44" s="9" customFormat="1" ht="19.5" customHeight="1"/>
    <row r="45" s="9" customFormat="1" ht="19.5" customHeight="1"/>
    <row r="46" s="9" customFormat="1" ht="19.5" customHeight="1">
      <c r="B46" s="9" t="s">
        <v>47</v>
      </c>
    </row>
    <row r="47" s="9" customFormat="1" ht="19.5" customHeight="1"/>
    <row r="48" s="9" customFormat="1" ht="19.5" customHeight="1"/>
    <row r="49" s="9" customFormat="1" ht="19.5" customHeight="1"/>
    <row r="50" s="9" customFormat="1" ht="19.5" customHeight="1"/>
    <row r="51" s="9" customFormat="1" ht="12"/>
    <row r="52" s="9" customFormat="1" ht="12"/>
    <row r="53" s="9" customFormat="1" ht="12"/>
    <row r="54" s="9" customFormat="1" ht="12"/>
  </sheetData>
  <mergeCells count="11">
    <mergeCell ref="D5:F5"/>
    <mergeCell ref="D6:F6"/>
    <mergeCell ref="B2:F2"/>
    <mergeCell ref="C39:F39"/>
    <mergeCell ref="B3:F3"/>
    <mergeCell ref="C40:F40"/>
    <mergeCell ref="B25:F25"/>
    <mergeCell ref="B4:F4"/>
    <mergeCell ref="B8:E8"/>
    <mergeCell ref="B9:E9"/>
    <mergeCell ref="B7:F7"/>
  </mergeCells>
  <hyperlinks>
    <hyperlink ref="D5" r:id="rId1" display="mailto:gbponz@libero.it"/>
    <hyperlink ref="D6" r:id="rId2" display="mailto:scienza@dm.unito.it"/>
  </hyperlinks>
  <printOptions/>
  <pageMargins left="0.75" right="0.75" top="1" bottom="1" header="0.5" footer="0.5"/>
  <pageSetup horizontalDpi="180" verticalDpi="180" orientation="portrait" paperSize="9" r:id="rId3"/>
  <ignoredErrors>
    <ignoredError sqref="J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B. Ponzetto</dc:creator>
  <cp:keywords/>
  <dc:description/>
  <cp:lastModifiedBy>Beppe Scienza</cp:lastModifiedBy>
  <dcterms:created xsi:type="dcterms:W3CDTF">2005-07-07T18:18:51Z</dcterms:created>
  <dcterms:modified xsi:type="dcterms:W3CDTF">2005-07-07T19:37:18Z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