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0"/>
  </bookViews>
  <sheets>
    <sheet name="Sheet1" sheetId="1" r:id="rId1"/>
    <sheet name="date modificate" sheetId="2" r:id="rId2"/>
  </sheets>
  <definedNames>
    <definedName name="_xlnm.Print_Area" localSheetId="1">'date modificate'!$A$8:$K$68</definedName>
    <definedName name="_xlnm.Print_Area" localSheetId="0">'Sheet1'!$A$8:$K$68</definedName>
    <definedName name="_xlnm.Print_Titles" localSheetId="1">'date modificate'!$6:$7</definedName>
    <definedName name="_xlnm.Print_Titles" localSheetId="0">'Sheet1'!$6:$7</definedName>
  </definedNames>
  <calcPr fullCalcOnLoad="1" refMode="R1C1"/>
</workbook>
</file>

<file path=xl/sharedStrings.xml><?xml version="1.0" encoding="utf-8"?>
<sst xmlns="http://schemas.openxmlformats.org/spreadsheetml/2006/main" count="47" uniqueCount="22">
  <si>
    <t>data</t>
  </si>
  <si>
    <t>indice</t>
  </si>
  <si>
    <t>dividendi</t>
  </si>
  <si>
    <t>lordi</t>
  </si>
  <si>
    <t>netti</t>
  </si>
  <si>
    <t>perf netta</t>
  </si>
  <si>
    <t>post 06/98</t>
  </si>
  <si>
    <t>n.indici</t>
  </si>
  <si>
    <t>dvdnet</t>
  </si>
  <si>
    <t>quotnet</t>
  </si>
  <si>
    <t>controvalore</t>
  </si>
  <si>
    <t>performance</t>
  </si>
  <si>
    <t>USD</t>
  </si>
  <si>
    <t>INDICE</t>
  </si>
  <si>
    <t>dvd lordi</t>
  </si>
  <si>
    <t>dvd netti</t>
  </si>
  <si>
    <t>prf.lorda</t>
  </si>
  <si>
    <t>idx.netto</t>
  </si>
  <si>
    <t>ammontare</t>
  </si>
  <si>
    <t>Cap. 7   Tabella n. 6 (pag. 65): Fondi azionari specializzati sull'America</t>
  </si>
  <si>
    <t>File elaborato  da  Giovanni Battista Ponzetto</t>
  </si>
  <si>
    <t>Rendimento delle azioni americane tenendo conto anche del cambio lira/dollaro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</si>
</sst>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0"/>
    <numFmt numFmtId="165" formatCode="0.000"/>
    <numFmt numFmtId="166" formatCode="0.0%"/>
    <numFmt numFmtId="167" formatCode="0.000%"/>
    <numFmt numFmtId="168" formatCode="#,##0.0"/>
    <numFmt numFmtId="169" formatCode="#,##0.000"/>
    <numFmt numFmtId="170" formatCode="_-* #,##0.0_-;\-* #,##0.0_-;_-* &quot;-&quot;_-;_-@_-"/>
    <numFmt numFmtId="171" formatCode="_-* #,##0.00_-;\-* #,##0.00_-;_-* &quot;-&quot;_-;_-@_-"/>
  </numFmts>
  <fonts count="3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7" fontId="0" fillId="0" borderId="0" xfId="17" applyNumberFormat="1" applyFont="1" applyAlignment="1">
      <alignment/>
    </xf>
    <xf numFmtId="10" fontId="0" fillId="0" borderId="0" xfId="17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0" fillId="0" borderId="0" xfId="17" applyNumberFormat="1" applyAlignment="1">
      <alignment/>
    </xf>
    <xf numFmtId="171" fontId="0" fillId="0" borderId="0" xfId="16" applyNumberFormat="1" applyAlignment="1">
      <alignment/>
    </xf>
    <xf numFmtId="171" fontId="1" fillId="0" borderId="0" xfId="16" applyNumberFormat="1" applyFont="1" applyAlignment="1">
      <alignment/>
    </xf>
    <xf numFmtId="171" fontId="0" fillId="0" borderId="0" xfId="16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6" fontId="1" fillId="0" borderId="0" xfId="17" applyNumberFormat="1" applyFont="1" applyAlignment="1">
      <alignment/>
    </xf>
    <xf numFmtId="10" fontId="0" fillId="0" borderId="0" xfId="17" applyNumberFormat="1" applyFont="1" applyAlignment="1">
      <alignment/>
    </xf>
    <xf numFmtId="10" fontId="0" fillId="0" borderId="0" xfId="17" applyNumberFormat="1" applyAlignment="1">
      <alignment/>
    </xf>
    <xf numFmtId="171" fontId="0" fillId="0" borderId="0" xfId="16" applyNumberFormat="1" applyAlignment="1">
      <alignment/>
    </xf>
    <xf numFmtId="166" fontId="0" fillId="0" borderId="0" xfId="17" applyNumberFormat="1" applyAlignment="1">
      <alignment/>
    </xf>
    <xf numFmtId="4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9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6" sqref="A26"/>
      <selection pane="bottomRight" activeCell="A2" sqref="A2"/>
    </sheetView>
  </sheetViews>
  <sheetFormatPr defaultColWidth="9.140625" defaultRowHeight="12.75"/>
  <cols>
    <col min="1" max="1" width="12.28125" style="0" bestFit="1" customWidth="1"/>
    <col min="2" max="2" width="14.421875" style="8" bestFit="1" customWidth="1"/>
    <col min="3" max="3" width="10.28125" style="8" bestFit="1" customWidth="1"/>
    <col min="4" max="4" width="10.28125" style="8" customWidth="1"/>
    <col min="5" max="6" width="12.00390625" style="8" bestFit="1" customWidth="1"/>
    <col min="7" max="7" width="10.140625" style="15" bestFit="1" customWidth="1"/>
    <col min="8" max="8" width="9.140625" style="12" customWidth="1"/>
    <col min="9" max="9" width="10.57421875" style="19" bestFit="1" customWidth="1"/>
    <col min="10" max="10" width="14.28125" style="12" bestFit="1" customWidth="1"/>
    <col min="11" max="11" width="13.8515625" style="0" bestFit="1" customWidth="1"/>
    <col min="12" max="12" width="9.7109375" style="22" bestFit="1" customWidth="1"/>
    <col min="13" max="13" width="9.7109375" style="22" customWidth="1"/>
    <col min="14" max="14" width="10.8515625" style="12" bestFit="1" customWidth="1"/>
    <col min="15" max="17" width="9.140625" style="12" customWidth="1"/>
    <col min="19" max="19" width="14.8515625" style="12" bestFit="1" customWidth="1"/>
    <col min="20" max="21" width="9.140625" style="12" customWidth="1"/>
  </cols>
  <sheetData>
    <row r="2" ht="22.5">
      <c r="A2" s="30" t="s">
        <v>19</v>
      </c>
    </row>
    <row r="3" spans="1:4" ht="22.5">
      <c r="A3" s="30" t="s">
        <v>21</v>
      </c>
      <c r="C3" s="9"/>
      <c r="D3" s="11"/>
    </row>
    <row r="4" ht="22.5">
      <c r="A4" s="30" t="s">
        <v>20</v>
      </c>
    </row>
    <row r="6" spans="2:21" s="2" customFormat="1" ht="12.75">
      <c r="B6" s="6"/>
      <c r="C6" s="6" t="s">
        <v>2</v>
      </c>
      <c r="D6" s="6" t="s">
        <v>2</v>
      </c>
      <c r="E6" s="6" t="s">
        <v>5</v>
      </c>
      <c r="F6" s="6" t="s">
        <v>1</v>
      </c>
      <c r="G6" s="16"/>
      <c r="H6" s="13"/>
      <c r="I6" s="20"/>
      <c r="J6" s="13"/>
      <c r="L6" s="23"/>
      <c r="M6" s="23"/>
      <c r="N6" s="12"/>
      <c r="O6" s="12"/>
      <c r="P6" s="12"/>
      <c r="Q6" s="12"/>
      <c r="R6"/>
      <c r="S6" s="13"/>
      <c r="T6" s="13"/>
      <c r="U6" s="13"/>
    </row>
    <row r="7" spans="1:21" s="2" customFormat="1" ht="12.75">
      <c r="A7" s="2" t="s">
        <v>0</v>
      </c>
      <c r="B7" s="6" t="s">
        <v>1</v>
      </c>
      <c r="C7" s="6" t="s">
        <v>3</v>
      </c>
      <c r="D7" s="6" t="s">
        <v>4</v>
      </c>
      <c r="E7" s="6" t="s">
        <v>6</v>
      </c>
      <c r="F7" s="6" t="s">
        <v>6</v>
      </c>
      <c r="G7" s="16" t="s">
        <v>7</v>
      </c>
      <c r="H7" s="13" t="s">
        <v>8</v>
      </c>
      <c r="I7" s="20" t="s">
        <v>9</v>
      </c>
      <c r="J7" s="13" t="s">
        <v>10</v>
      </c>
      <c r="K7" s="2" t="s">
        <v>11</v>
      </c>
      <c r="L7" s="23" t="s">
        <v>12</v>
      </c>
      <c r="M7" s="23"/>
      <c r="N7" s="13" t="s">
        <v>13</v>
      </c>
      <c r="O7" s="13" t="s">
        <v>16</v>
      </c>
      <c r="P7" s="13" t="s">
        <v>17</v>
      </c>
      <c r="Q7" s="13" t="s">
        <v>14</v>
      </c>
      <c r="R7" s="2" t="s">
        <v>15</v>
      </c>
      <c r="S7" s="13" t="s">
        <v>18</v>
      </c>
      <c r="T7" s="13"/>
      <c r="U7" s="13"/>
    </row>
    <row r="8" spans="1:21" s="5" customFormat="1" ht="12.75">
      <c r="A8" s="4">
        <v>34699</v>
      </c>
      <c r="B8" s="7">
        <v>459.27</v>
      </c>
      <c r="C8" s="7"/>
      <c r="D8" s="7">
        <f>+C8*0.875</f>
        <v>0</v>
      </c>
      <c r="E8" s="7"/>
      <c r="F8" s="7"/>
      <c r="G8" s="17">
        <v>1000</v>
      </c>
      <c r="H8" s="14"/>
      <c r="I8" s="21"/>
      <c r="J8" s="14">
        <f aca="true" t="shared" si="0" ref="J8:J50">+G8*B8</f>
        <v>459270</v>
      </c>
      <c r="L8" s="24">
        <v>1621.5</v>
      </c>
      <c r="M8" s="24">
        <v>1000</v>
      </c>
      <c r="N8" s="14">
        <f>+$L8*B8</f>
        <v>744706.3049999999</v>
      </c>
      <c r="O8" s="14"/>
      <c r="P8" s="14"/>
      <c r="Q8" s="14">
        <f>+$L8*C8</f>
        <v>0</v>
      </c>
      <c r="R8" s="14">
        <f>+$L8*D8</f>
        <v>0</v>
      </c>
      <c r="S8" s="14">
        <f>+N8*G8</f>
        <v>744706304.9999999</v>
      </c>
      <c r="T8" s="11">
        <f aca="true" t="shared" si="1" ref="T8:T67">+S8/$S$8-1</f>
        <v>0</v>
      </c>
      <c r="U8" s="14"/>
    </row>
    <row r="9" spans="1:20" ht="12.75">
      <c r="A9" s="1">
        <v>34730</v>
      </c>
      <c r="B9" s="8">
        <v>470.42</v>
      </c>
      <c r="D9" s="7">
        <f aca="true" t="shared" si="2" ref="D9:D68">+C9*0.875</f>
        <v>0</v>
      </c>
      <c r="E9" s="7"/>
      <c r="F9" s="7"/>
      <c r="G9" s="17">
        <f>+G8</f>
        <v>1000</v>
      </c>
      <c r="H9" s="14"/>
      <c r="J9" s="12">
        <f t="shared" si="0"/>
        <v>470420</v>
      </c>
      <c r="K9" s="18">
        <f aca="true" t="shared" si="3" ref="K9:K67">+J9/$J$8-1</f>
        <v>0.024277658022513915</v>
      </c>
      <c r="L9" s="22">
        <v>1608</v>
      </c>
      <c r="M9" s="22">
        <f>+M8</f>
        <v>1000</v>
      </c>
      <c r="N9" s="14">
        <f aca="true" t="shared" si="4" ref="N9:N68">+$L9*B9</f>
        <v>756435.36</v>
      </c>
      <c r="O9" s="14"/>
      <c r="P9" s="14"/>
      <c r="Q9" s="14">
        <f aca="true" t="shared" si="5" ref="Q9:R68">+$L9*C9</f>
        <v>0</v>
      </c>
      <c r="R9" s="14">
        <f t="shared" si="5"/>
        <v>0</v>
      </c>
      <c r="S9" s="14">
        <f>+N9*M9</f>
        <v>756435360</v>
      </c>
      <c r="T9" s="11">
        <f t="shared" si="1"/>
        <v>0.015749906938145486</v>
      </c>
    </row>
    <row r="10" spans="1:20" ht="12.75">
      <c r="A10" s="1">
        <v>34758</v>
      </c>
      <c r="B10" s="8">
        <v>487.39</v>
      </c>
      <c r="C10" s="8">
        <v>1.345</v>
      </c>
      <c r="D10" s="7">
        <f t="shared" si="2"/>
        <v>1.176875</v>
      </c>
      <c r="E10" s="7"/>
      <c r="F10" s="7"/>
      <c r="G10" s="15">
        <f>+G9+I10</f>
        <v>1002.4146474076202</v>
      </c>
      <c r="H10" s="14">
        <f aca="true" t="shared" si="6" ref="H10:H41">+G9*D10</f>
        <v>1176.875</v>
      </c>
      <c r="I10" s="19">
        <f aca="true" t="shared" si="7" ref="I10:I50">+H10/B10</f>
        <v>2.414647407620181</v>
      </c>
      <c r="J10" s="12">
        <f t="shared" si="0"/>
        <v>488566.875</v>
      </c>
      <c r="K10" s="18">
        <f t="shared" si="3"/>
        <v>0.06379009079626363</v>
      </c>
      <c r="L10" s="22">
        <v>1660.5</v>
      </c>
      <c r="M10" s="22">
        <f>+M9+R10/N10*1000</f>
        <v>1002.4146474076202</v>
      </c>
      <c r="N10" s="14">
        <f t="shared" si="4"/>
        <v>809311.095</v>
      </c>
      <c r="O10" s="14"/>
      <c r="P10" s="14"/>
      <c r="Q10" s="14">
        <f t="shared" si="5"/>
        <v>2233.3725</v>
      </c>
      <c r="R10" s="14">
        <f t="shared" si="5"/>
        <v>1954.2009374999998</v>
      </c>
      <c r="S10" s="14">
        <f aca="true" t="shared" si="8" ref="S10:S68">+N10*M10</f>
        <v>811265295.9375</v>
      </c>
      <c r="T10" s="11">
        <f t="shared" si="1"/>
        <v>0.08937616143521177</v>
      </c>
    </row>
    <row r="11" spans="1:20" ht="12.75">
      <c r="A11" s="1">
        <v>34789</v>
      </c>
      <c r="B11" s="8">
        <v>500.71</v>
      </c>
      <c r="C11" s="8">
        <v>1.039</v>
      </c>
      <c r="D11" s="7">
        <f t="shared" si="2"/>
        <v>0.909125</v>
      </c>
      <c r="E11" s="7"/>
      <c r="F11" s="7"/>
      <c r="G11" s="15">
        <f aca="true" t="shared" si="9" ref="G11:G49">+G10+I11</f>
        <v>1004.2347033608156</v>
      </c>
      <c r="H11" s="14">
        <f t="shared" si="6"/>
        <v>911.3202163244528</v>
      </c>
      <c r="I11" s="19">
        <f t="shared" si="7"/>
        <v>1.8200559531953682</v>
      </c>
      <c r="J11" s="12">
        <f t="shared" si="0"/>
        <v>502830.35831979394</v>
      </c>
      <c r="K11" s="18">
        <f t="shared" si="3"/>
        <v>0.09484694911445102</v>
      </c>
      <c r="L11" s="22">
        <v>1698</v>
      </c>
      <c r="M11" s="22">
        <f aca="true" t="shared" si="10" ref="M11:M48">+M10+R11/N11*1000</f>
        <v>1004.2303191537408</v>
      </c>
      <c r="N11" s="14">
        <f t="shared" si="4"/>
        <v>850205.58</v>
      </c>
      <c r="O11" s="14"/>
      <c r="P11" s="14"/>
      <c r="Q11" s="14">
        <f t="shared" si="5"/>
        <v>1764.222</v>
      </c>
      <c r="R11" s="14">
        <f t="shared" si="5"/>
        <v>1543.69425</v>
      </c>
      <c r="S11" s="14">
        <f t="shared" si="8"/>
        <v>853802220.9496912</v>
      </c>
      <c r="T11" s="11">
        <f t="shared" si="1"/>
        <v>0.14649522263638048</v>
      </c>
    </row>
    <row r="12" spans="1:20" ht="12.75">
      <c r="A12" s="1">
        <v>34819</v>
      </c>
      <c r="B12" s="8">
        <v>514.71</v>
      </c>
      <c r="C12" s="8">
        <v>0.735</v>
      </c>
      <c r="D12" s="7">
        <f t="shared" si="2"/>
        <v>0.643125</v>
      </c>
      <c r="E12" s="7"/>
      <c r="F12" s="7"/>
      <c r="G12" s="15">
        <f t="shared" si="9"/>
        <v>1005.4894845844152</v>
      </c>
      <c r="H12" s="14">
        <f t="shared" si="6"/>
        <v>645.8484435989245</v>
      </c>
      <c r="I12" s="19">
        <f t="shared" si="7"/>
        <v>1.2547812235995501</v>
      </c>
      <c r="J12" s="12">
        <f t="shared" si="0"/>
        <v>517535.4926104444</v>
      </c>
      <c r="K12" s="18">
        <f t="shared" si="3"/>
        <v>0.12686544431476987</v>
      </c>
      <c r="L12" s="22">
        <v>1678</v>
      </c>
      <c r="M12" s="22">
        <f t="shared" si="10"/>
        <v>1005.4798091578207</v>
      </c>
      <c r="N12" s="14">
        <f t="shared" si="4"/>
        <v>863683.38</v>
      </c>
      <c r="O12" s="14"/>
      <c r="P12" s="14"/>
      <c r="Q12" s="14">
        <f t="shared" si="5"/>
        <v>1233.33</v>
      </c>
      <c r="R12" s="14">
        <f t="shared" si="5"/>
        <v>1079.16375</v>
      </c>
      <c r="S12" s="14">
        <f t="shared" si="8"/>
        <v>868416200.0951816</v>
      </c>
      <c r="T12" s="11">
        <f t="shared" si="1"/>
        <v>0.1661190381558293</v>
      </c>
    </row>
    <row r="13" spans="1:20" ht="12.75">
      <c r="A13" s="1">
        <v>34850</v>
      </c>
      <c r="B13" s="8">
        <v>533.4</v>
      </c>
      <c r="C13" s="8">
        <v>1.841</v>
      </c>
      <c r="D13" s="7">
        <f t="shared" si="2"/>
        <v>1.610875</v>
      </c>
      <c r="E13" s="7"/>
      <c r="F13" s="7"/>
      <c r="G13" s="15">
        <f t="shared" si="9"/>
        <v>1008.5260760232602</v>
      </c>
      <c r="H13" s="14">
        <f t="shared" si="6"/>
        <v>1619.71787347992</v>
      </c>
      <c r="I13" s="19">
        <f t="shared" si="7"/>
        <v>3.0365914388449946</v>
      </c>
      <c r="J13" s="12">
        <f t="shared" si="0"/>
        <v>537947.808950807</v>
      </c>
      <c r="K13" s="18">
        <f t="shared" si="3"/>
        <v>0.1713105775487338</v>
      </c>
      <c r="L13" s="22">
        <v>1642.5</v>
      </c>
      <c r="M13" s="22">
        <f t="shared" si="10"/>
        <v>1008.4998222811803</v>
      </c>
      <c r="N13" s="14">
        <f t="shared" si="4"/>
        <v>876109.5</v>
      </c>
      <c r="O13" s="14"/>
      <c r="P13" s="14"/>
      <c r="Q13" s="14">
        <f t="shared" si="5"/>
        <v>3023.8424999999997</v>
      </c>
      <c r="R13" s="14">
        <f t="shared" si="5"/>
        <v>2645.8621875</v>
      </c>
      <c r="S13" s="14">
        <f t="shared" si="8"/>
        <v>883556275.0488538</v>
      </c>
      <c r="T13" s="11">
        <f t="shared" si="1"/>
        <v>0.18644930104204493</v>
      </c>
    </row>
    <row r="14" spans="1:20" ht="12.75">
      <c r="A14" s="1">
        <v>34880</v>
      </c>
      <c r="B14" s="8">
        <v>544.75</v>
      </c>
      <c r="C14" s="8">
        <v>1.03</v>
      </c>
      <c r="D14" s="7">
        <f t="shared" si="2"/>
        <v>0.90125</v>
      </c>
      <c r="E14" s="7"/>
      <c r="F14" s="7"/>
      <c r="G14" s="15">
        <f t="shared" si="9"/>
        <v>1010.1946104445836</v>
      </c>
      <c r="H14" s="14">
        <f t="shared" si="6"/>
        <v>908.9341260159632</v>
      </c>
      <c r="I14" s="19">
        <f t="shared" si="7"/>
        <v>1.6685344213234754</v>
      </c>
      <c r="J14" s="12">
        <f t="shared" si="0"/>
        <v>550303.514039687</v>
      </c>
      <c r="K14" s="18">
        <f t="shared" si="3"/>
        <v>0.1982134997706948</v>
      </c>
      <c r="L14" s="22">
        <v>1635</v>
      </c>
      <c r="M14" s="22">
        <f t="shared" si="10"/>
        <v>1010.1542509181697</v>
      </c>
      <c r="N14" s="14">
        <f t="shared" si="4"/>
        <v>890666.25</v>
      </c>
      <c r="O14" s="14"/>
      <c r="P14" s="14"/>
      <c r="Q14" s="14">
        <f t="shared" si="5"/>
        <v>1684.05</v>
      </c>
      <c r="R14" s="14">
        <f t="shared" si="5"/>
        <v>1473.54375</v>
      </c>
      <c r="S14" s="14">
        <f t="shared" si="8"/>
        <v>899710298.5868453</v>
      </c>
      <c r="T14" s="11">
        <f t="shared" si="1"/>
        <v>0.20814110548835152</v>
      </c>
    </row>
    <row r="15" spans="1:20" ht="12.75">
      <c r="A15" s="1">
        <v>34911</v>
      </c>
      <c r="B15" s="8">
        <v>562.06</v>
      </c>
      <c r="C15" s="8">
        <v>0.745</v>
      </c>
      <c r="D15" s="7">
        <f t="shared" si="2"/>
        <v>0.651875</v>
      </c>
      <c r="E15" s="7"/>
      <c r="F15" s="7"/>
      <c r="G15" s="15">
        <f t="shared" si="9"/>
        <v>1011.3662302212687</v>
      </c>
      <c r="H15" s="14">
        <f t="shared" si="6"/>
        <v>658.520611683563</v>
      </c>
      <c r="I15" s="19">
        <f t="shared" si="7"/>
        <v>1.1716197766849856</v>
      </c>
      <c r="J15" s="12">
        <f t="shared" si="0"/>
        <v>568448.5033581662</v>
      </c>
      <c r="K15" s="18">
        <f t="shared" si="3"/>
        <v>0.23772182672102726</v>
      </c>
      <c r="L15" s="22">
        <v>1593</v>
      </c>
      <c r="M15" s="22">
        <f t="shared" si="10"/>
        <v>1011.3140470253469</v>
      </c>
      <c r="N15" s="14">
        <f t="shared" si="4"/>
        <v>895361.58</v>
      </c>
      <c r="O15" s="14"/>
      <c r="P15" s="14"/>
      <c r="Q15" s="14">
        <f t="shared" si="5"/>
        <v>1186.785</v>
      </c>
      <c r="R15" s="14">
        <f t="shared" si="5"/>
        <v>1038.4368749999999</v>
      </c>
      <c r="S15" s="14">
        <f t="shared" si="8"/>
        <v>905491743.0208088</v>
      </c>
      <c r="T15" s="11">
        <f t="shared" si="1"/>
        <v>0.21590449408214551</v>
      </c>
    </row>
    <row r="16" spans="1:20" ht="12.75">
      <c r="A16" s="1">
        <v>34942</v>
      </c>
      <c r="B16" s="8">
        <v>561.88</v>
      </c>
      <c r="C16" s="8">
        <v>1.587</v>
      </c>
      <c r="D16" s="7">
        <f t="shared" si="2"/>
        <v>1.388625</v>
      </c>
      <c r="E16" s="7"/>
      <c r="F16" s="7"/>
      <c r="G16" s="15">
        <f t="shared" si="9"/>
        <v>1013.8657113052029</v>
      </c>
      <c r="H16" s="14">
        <f t="shared" si="6"/>
        <v>1404.4084314410093</v>
      </c>
      <c r="I16" s="19">
        <f t="shared" si="7"/>
        <v>2.4994810839343087</v>
      </c>
      <c r="J16" s="12">
        <f t="shared" si="0"/>
        <v>569670.8658681674</v>
      </c>
      <c r="K16" s="18">
        <f t="shared" si="3"/>
        <v>0.24038336026339047</v>
      </c>
      <c r="L16" s="22">
        <v>1624</v>
      </c>
      <c r="M16" s="22">
        <f t="shared" si="10"/>
        <v>1013.7854377137501</v>
      </c>
      <c r="N16" s="14">
        <f t="shared" si="4"/>
        <v>912493.12</v>
      </c>
      <c r="O16" s="14"/>
      <c r="P16" s="14"/>
      <c r="Q16" s="14">
        <f t="shared" si="5"/>
        <v>2577.288</v>
      </c>
      <c r="R16" s="14">
        <f t="shared" si="5"/>
        <v>2255.127</v>
      </c>
      <c r="S16" s="14">
        <f t="shared" si="8"/>
        <v>925072237.0699855</v>
      </c>
      <c r="T16" s="11">
        <f t="shared" si="1"/>
        <v>0.24219740165888037</v>
      </c>
    </row>
    <row r="17" spans="1:20" ht="12.75">
      <c r="A17" s="1">
        <v>34972</v>
      </c>
      <c r="B17" s="8">
        <v>584.41</v>
      </c>
      <c r="C17" s="8">
        <v>1.17</v>
      </c>
      <c r="D17" s="7">
        <f t="shared" si="2"/>
        <v>1.02375</v>
      </c>
      <c r="E17" s="7"/>
      <c r="F17" s="7"/>
      <c r="G17" s="15">
        <f t="shared" si="9"/>
        <v>1015.6417675361859</v>
      </c>
      <c r="H17" s="14">
        <f t="shared" si="6"/>
        <v>1037.9450219487014</v>
      </c>
      <c r="I17" s="19">
        <f t="shared" si="7"/>
        <v>1.7760562309828742</v>
      </c>
      <c r="J17" s="12">
        <f t="shared" si="0"/>
        <v>593551.2053658223</v>
      </c>
      <c r="K17" s="18">
        <f t="shared" si="3"/>
        <v>0.2923796576432649</v>
      </c>
      <c r="L17" s="22">
        <v>1610.5</v>
      </c>
      <c r="M17" s="22">
        <f t="shared" si="10"/>
        <v>1015.5372044528544</v>
      </c>
      <c r="N17" s="14">
        <f t="shared" si="4"/>
        <v>941192.3049999999</v>
      </c>
      <c r="O17" s="14"/>
      <c r="P17" s="14"/>
      <c r="Q17" s="14">
        <f t="shared" si="5"/>
        <v>1884.2849999999999</v>
      </c>
      <c r="R17" s="14">
        <f t="shared" si="5"/>
        <v>1648.7493749999999</v>
      </c>
      <c r="S17" s="14">
        <f t="shared" si="8"/>
        <v>955815802.2722383</v>
      </c>
      <c r="T17" s="11">
        <f t="shared" si="1"/>
        <v>0.2834802067000606</v>
      </c>
    </row>
    <row r="18" spans="1:20" ht="12.75">
      <c r="A18" s="1">
        <v>35003</v>
      </c>
      <c r="B18" s="8">
        <v>581.5</v>
      </c>
      <c r="C18" s="8">
        <v>0.823</v>
      </c>
      <c r="D18" s="7">
        <f t="shared" si="2"/>
        <v>0.7201249999999999</v>
      </c>
      <c r="E18" s="7"/>
      <c r="F18" s="7"/>
      <c r="G18" s="15">
        <f t="shared" si="9"/>
        <v>1016.8995302667912</v>
      </c>
      <c r="H18" s="14">
        <f t="shared" si="6"/>
        <v>731.3890278469958</v>
      </c>
      <c r="I18" s="19">
        <f t="shared" si="7"/>
        <v>1.2577627306053238</v>
      </c>
      <c r="J18" s="12">
        <f t="shared" si="0"/>
        <v>591327.0768501391</v>
      </c>
      <c r="K18" s="18">
        <f t="shared" si="3"/>
        <v>0.2875369104233656</v>
      </c>
      <c r="L18" s="22">
        <v>1592</v>
      </c>
      <c r="M18" s="22">
        <f t="shared" si="10"/>
        <v>1016.7755965422783</v>
      </c>
      <c r="N18" s="14">
        <f t="shared" si="4"/>
        <v>925748</v>
      </c>
      <c r="O18" s="14"/>
      <c r="P18" s="14"/>
      <c r="Q18" s="14">
        <f t="shared" si="5"/>
        <v>1310.216</v>
      </c>
      <c r="R18" s="14">
        <f t="shared" si="5"/>
        <v>1146.4389999999999</v>
      </c>
      <c r="S18" s="14">
        <f t="shared" si="8"/>
        <v>941277974.947821</v>
      </c>
      <c r="T18" s="11">
        <f t="shared" si="1"/>
        <v>0.2639586487022172</v>
      </c>
    </row>
    <row r="19" spans="1:20" ht="12.75">
      <c r="A19" s="1">
        <v>35033</v>
      </c>
      <c r="B19" s="8">
        <v>605.37</v>
      </c>
      <c r="C19" s="8">
        <v>1.632</v>
      </c>
      <c r="D19" s="7">
        <f t="shared" si="2"/>
        <v>1.428</v>
      </c>
      <c r="E19" s="7"/>
      <c r="F19" s="7"/>
      <c r="G19" s="15">
        <f t="shared" si="9"/>
        <v>1019.2982823179682</v>
      </c>
      <c r="H19" s="14">
        <f t="shared" si="6"/>
        <v>1452.1325292209779</v>
      </c>
      <c r="I19" s="19">
        <f t="shared" si="7"/>
        <v>2.3987520511769294</v>
      </c>
      <c r="J19" s="12">
        <f t="shared" si="0"/>
        <v>617052.6011668284</v>
      </c>
      <c r="K19" s="18">
        <f t="shared" si="3"/>
        <v>0.34355085498035676</v>
      </c>
      <c r="L19" s="22">
        <v>1600.5</v>
      </c>
      <c r="M19" s="22">
        <f t="shared" si="10"/>
        <v>1019.1344844951005</v>
      </c>
      <c r="N19" s="14">
        <f t="shared" si="4"/>
        <v>968894.685</v>
      </c>
      <c r="O19" s="14"/>
      <c r="P19" s="14"/>
      <c r="Q19" s="14">
        <f t="shared" si="5"/>
        <v>2612.0159999999996</v>
      </c>
      <c r="R19" s="14">
        <f t="shared" si="5"/>
        <v>2285.514</v>
      </c>
      <c r="S19" s="14">
        <f t="shared" si="8"/>
        <v>987433985.3275179</v>
      </c>
      <c r="T19" s="11">
        <f t="shared" si="1"/>
        <v>0.32593745842868627</v>
      </c>
    </row>
    <row r="20" spans="1:20" ht="12.75">
      <c r="A20" s="1">
        <v>35064</v>
      </c>
      <c r="B20" s="8">
        <v>615.393</v>
      </c>
      <c r="C20" s="8">
        <v>1.101</v>
      </c>
      <c r="D20" s="7">
        <f t="shared" si="2"/>
        <v>0.963375</v>
      </c>
      <c r="E20" s="7"/>
      <c r="F20" s="7"/>
      <c r="G20" s="15">
        <f t="shared" si="9"/>
        <v>1020.8939561113459</v>
      </c>
      <c r="H20" s="14">
        <f t="shared" si="6"/>
        <v>981.9664827280726</v>
      </c>
      <c r="I20" s="19">
        <f t="shared" si="7"/>
        <v>1.5956737933776832</v>
      </c>
      <c r="J20" s="12">
        <f t="shared" si="0"/>
        <v>628250.9943332295</v>
      </c>
      <c r="K20" s="18">
        <f t="shared" si="3"/>
        <v>0.3679338827557417</v>
      </c>
      <c r="L20" s="22">
        <v>1587.5</v>
      </c>
      <c r="M20" s="22">
        <f t="shared" si="10"/>
        <v>1020.6999475406666</v>
      </c>
      <c r="N20" s="14">
        <f t="shared" si="4"/>
        <v>976936.3875000001</v>
      </c>
      <c r="O20" s="14"/>
      <c r="P20" s="14"/>
      <c r="Q20" s="14">
        <f t="shared" si="5"/>
        <v>1747.8374999999999</v>
      </c>
      <c r="R20" s="14">
        <f t="shared" si="5"/>
        <v>1529.3578125</v>
      </c>
      <c r="S20" s="14">
        <f t="shared" si="8"/>
        <v>997158919.4718184</v>
      </c>
      <c r="T20" s="11">
        <f t="shared" si="1"/>
        <v>0.33899620934701047</v>
      </c>
    </row>
    <row r="21" spans="1:20" ht="12.75">
      <c r="A21" s="1">
        <v>35095</v>
      </c>
      <c r="B21" s="8">
        <v>636.02</v>
      </c>
      <c r="C21" s="8">
        <v>0.849</v>
      </c>
      <c r="D21" s="7">
        <f t="shared" si="2"/>
        <v>0.742875</v>
      </c>
      <c r="E21" s="7"/>
      <c r="F21" s="7"/>
      <c r="G21" s="15">
        <f t="shared" si="9"/>
        <v>1022.0863660947524</v>
      </c>
      <c r="H21" s="14">
        <f t="shared" si="6"/>
        <v>758.396597646216</v>
      </c>
      <c r="I21" s="19">
        <f t="shared" si="7"/>
        <v>1.1924099834065218</v>
      </c>
      <c r="J21" s="12">
        <f t="shared" si="0"/>
        <v>650067.3705635844</v>
      </c>
      <c r="K21" s="18">
        <f t="shared" si="3"/>
        <v>0.4154361716715318</v>
      </c>
      <c r="L21" s="22">
        <v>1583</v>
      </c>
      <c r="M21" s="22">
        <f t="shared" si="10"/>
        <v>1021.867953263757</v>
      </c>
      <c r="N21" s="14">
        <f t="shared" si="4"/>
        <v>1006819.6599999999</v>
      </c>
      <c r="O21" s="14"/>
      <c r="P21" s="14"/>
      <c r="Q21" s="14">
        <f t="shared" si="5"/>
        <v>1343.9669999999999</v>
      </c>
      <c r="R21" s="14">
        <f t="shared" si="5"/>
        <v>1175.971125</v>
      </c>
      <c r="S21" s="14">
        <f t="shared" si="8"/>
        <v>1028836745.2699116</v>
      </c>
      <c r="T21" s="11">
        <f t="shared" si="1"/>
        <v>0.3815335500213226</v>
      </c>
    </row>
    <row r="22" spans="1:20" ht="12.75">
      <c r="A22" s="1">
        <v>35124</v>
      </c>
      <c r="B22" s="8">
        <v>640.43</v>
      </c>
      <c r="C22" s="8">
        <v>1.503</v>
      </c>
      <c r="D22" s="7">
        <f t="shared" si="2"/>
        <v>1.3151249999999999</v>
      </c>
      <c r="E22" s="7"/>
      <c r="F22" s="7"/>
      <c r="G22" s="15">
        <f t="shared" si="9"/>
        <v>1024.1852236314237</v>
      </c>
      <c r="H22" s="14">
        <f t="shared" si="6"/>
        <v>1344.1713322103612</v>
      </c>
      <c r="I22" s="19">
        <f t="shared" si="7"/>
        <v>2.0988575366712388</v>
      </c>
      <c r="J22" s="12">
        <f t="shared" si="0"/>
        <v>655918.9427702726</v>
      </c>
      <c r="K22" s="18">
        <f t="shared" si="3"/>
        <v>0.428177200274942</v>
      </c>
      <c r="L22" s="22">
        <v>1554</v>
      </c>
      <c r="M22" s="22">
        <f t="shared" si="10"/>
        <v>1023.9214563788516</v>
      </c>
      <c r="N22" s="14">
        <f t="shared" si="4"/>
        <v>995228.22</v>
      </c>
      <c r="O22" s="14"/>
      <c r="P22" s="14"/>
      <c r="Q22" s="14">
        <f t="shared" si="5"/>
        <v>2335.662</v>
      </c>
      <c r="R22" s="14">
        <f t="shared" si="5"/>
        <v>2043.7042499999998</v>
      </c>
      <c r="S22" s="14">
        <f t="shared" si="8"/>
        <v>1019035528.4517322</v>
      </c>
      <c r="T22" s="11">
        <f t="shared" si="1"/>
        <v>0.36837236587077404</v>
      </c>
    </row>
    <row r="23" spans="1:20" ht="12.75">
      <c r="A23" s="1">
        <v>35155</v>
      </c>
      <c r="B23" s="8">
        <v>645.5</v>
      </c>
      <c r="C23" s="8">
        <v>1.098</v>
      </c>
      <c r="D23" s="7">
        <f t="shared" si="2"/>
        <v>0.9607500000000001</v>
      </c>
      <c r="E23" s="7"/>
      <c r="F23" s="7"/>
      <c r="G23" s="15">
        <f t="shared" si="9"/>
        <v>1025.7096015610966</v>
      </c>
      <c r="H23" s="14">
        <f t="shared" si="6"/>
        <v>983.9859536038904</v>
      </c>
      <c r="I23" s="19">
        <f t="shared" si="7"/>
        <v>1.5243779296729518</v>
      </c>
      <c r="J23" s="12">
        <f t="shared" si="0"/>
        <v>662095.5478076879</v>
      </c>
      <c r="K23" s="18">
        <f t="shared" si="3"/>
        <v>0.4416259451035076</v>
      </c>
      <c r="L23" s="22">
        <v>1566</v>
      </c>
      <c r="M23" s="22">
        <f t="shared" si="10"/>
        <v>1025.409837478774</v>
      </c>
      <c r="N23" s="14">
        <f t="shared" si="4"/>
        <v>1010853</v>
      </c>
      <c r="O23" s="14"/>
      <c r="P23" s="14"/>
      <c r="Q23" s="14">
        <f t="shared" si="5"/>
        <v>1719.468</v>
      </c>
      <c r="R23" s="14">
        <f t="shared" si="5"/>
        <v>1504.5345000000002</v>
      </c>
      <c r="S23" s="14">
        <f t="shared" si="8"/>
        <v>1036538610.4449313</v>
      </c>
      <c r="T23" s="11">
        <f t="shared" si="1"/>
        <v>0.3918757011798517</v>
      </c>
    </row>
    <row r="24" spans="1:20" ht="12.75">
      <c r="A24" s="1">
        <v>35185</v>
      </c>
      <c r="B24" s="8">
        <v>654.17</v>
      </c>
      <c r="C24" s="8">
        <v>0.837</v>
      </c>
      <c r="D24" s="7">
        <f t="shared" si="2"/>
        <v>0.732375</v>
      </c>
      <c r="E24" s="7"/>
      <c r="F24" s="7"/>
      <c r="G24" s="15">
        <f t="shared" si="9"/>
        <v>1026.8579331407216</v>
      </c>
      <c r="H24" s="14">
        <f t="shared" si="6"/>
        <v>751.2040694433082</v>
      </c>
      <c r="I24" s="19">
        <f t="shared" si="7"/>
        <v>1.1483315796250335</v>
      </c>
      <c r="J24" s="12">
        <f t="shared" si="0"/>
        <v>671739.6541226658</v>
      </c>
      <c r="K24" s="18">
        <f t="shared" si="3"/>
        <v>0.46262471775353453</v>
      </c>
      <c r="L24" s="22">
        <v>1560.5</v>
      </c>
      <c r="M24" s="22">
        <f t="shared" si="10"/>
        <v>1026.5293859141962</v>
      </c>
      <c r="N24" s="14">
        <f t="shared" si="4"/>
        <v>1020832.2849999999</v>
      </c>
      <c r="O24" s="14"/>
      <c r="P24" s="14"/>
      <c r="Q24" s="14">
        <f t="shared" si="5"/>
        <v>1306.1385</v>
      </c>
      <c r="R24" s="14">
        <f t="shared" si="5"/>
        <v>1142.8711875</v>
      </c>
      <c r="S24" s="14">
        <f t="shared" si="8"/>
        <v>1047914338.6424356</v>
      </c>
      <c r="T24" s="11">
        <f t="shared" si="1"/>
        <v>0.40715115691471926</v>
      </c>
    </row>
    <row r="25" spans="1:20" ht="12.75">
      <c r="A25" s="1">
        <v>35216</v>
      </c>
      <c r="B25" s="8">
        <v>669.12</v>
      </c>
      <c r="C25" s="8">
        <v>1.894</v>
      </c>
      <c r="D25" s="7">
        <f t="shared" si="2"/>
        <v>1.65725</v>
      </c>
      <c r="E25" s="7"/>
      <c r="F25" s="7"/>
      <c r="G25" s="15">
        <f t="shared" si="9"/>
        <v>1029.4012143304894</v>
      </c>
      <c r="H25" s="14">
        <f t="shared" si="6"/>
        <v>1701.7603096974608</v>
      </c>
      <c r="I25" s="19">
        <f t="shared" si="7"/>
        <v>2.5432811897678453</v>
      </c>
      <c r="J25" s="12">
        <f t="shared" si="0"/>
        <v>688792.940532817</v>
      </c>
      <c r="K25" s="18">
        <f t="shared" si="3"/>
        <v>0.49975600525359165</v>
      </c>
      <c r="L25" s="22">
        <v>1539.5</v>
      </c>
      <c r="M25" s="22">
        <f t="shared" si="10"/>
        <v>1029.0061464354778</v>
      </c>
      <c r="N25" s="14">
        <f t="shared" si="4"/>
        <v>1030110.24</v>
      </c>
      <c r="O25" s="14"/>
      <c r="P25" s="14"/>
      <c r="Q25" s="14">
        <f t="shared" si="5"/>
        <v>2915.8129999999996</v>
      </c>
      <c r="R25" s="14">
        <f t="shared" si="5"/>
        <v>2551.336375</v>
      </c>
      <c r="S25" s="14">
        <f t="shared" si="8"/>
        <v>1059989768.4661252</v>
      </c>
      <c r="T25" s="11">
        <f t="shared" si="1"/>
        <v>0.4233661798608317</v>
      </c>
    </row>
    <row r="26" spans="1:20" ht="12.75">
      <c r="A26" s="1">
        <v>35246</v>
      </c>
      <c r="B26" s="8">
        <v>670.63</v>
      </c>
      <c r="C26" s="8">
        <v>1.04</v>
      </c>
      <c r="D26" s="7">
        <f t="shared" si="2"/>
        <v>0.91</v>
      </c>
      <c r="E26" s="7"/>
      <c r="F26" s="7"/>
      <c r="G26" s="15">
        <f t="shared" si="9"/>
        <v>1030.7980428425465</v>
      </c>
      <c r="H26" s="14">
        <f t="shared" si="6"/>
        <v>936.7551050407454</v>
      </c>
      <c r="I26" s="19">
        <f t="shared" si="7"/>
        <v>1.3968285120569397</v>
      </c>
      <c r="J26" s="12">
        <f t="shared" si="0"/>
        <v>691284.091471497</v>
      </c>
      <c r="K26" s="18">
        <f t="shared" si="3"/>
        <v>0.5051801586680971</v>
      </c>
      <c r="L26" s="22">
        <v>1534.5</v>
      </c>
      <c r="M26" s="22">
        <f t="shared" si="10"/>
        <v>1030.363079468596</v>
      </c>
      <c r="N26" s="14">
        <f t="shared" si="4"/>
        <v>1029081.735</v>
      </c>
      <c r="O26" s="14"/>
      <c r="P26" s="14"/>
      <c r="Q26" s="14">
        <f t="shared" si="5"/>
        <v>1595.88</v>
      </c>
      <c r="R26" s="14">
        <f t="shared" si="5"/>
        <v>1396.395</v>
      </c>
      <c r="S26" s="14">
        <f t="shared" si="8"/>
        <v>1060327825.4994856</v>
      </c>
      <c r="T26" s="11">
        <f t="shared" si="1"/>
        <v>0.42382012664641766</v>
      </c>
    </row>
    <row r="27" spans="1:20" ht="12.75">
      <c r="A27" s="1">
        <v>35277</v>
      </c>
      <c r="B27" s="8">
        <v>639.395</v>
      </c>
      <c r="C27" s="8">
        <v>1.067</v>
      </c>
      <c r="D27" s="7">
        <f t="shared" si="2"/>
        <v>0.9336249999999999</v>
      </c>
      <c r="E27" s="7"/>
      <c r="F27" s="7"/>
      <c r="G27" s="15">
        <f t="shared" si="9"/>
        <v>1032.3031825805</v>
      </c>
      <c r="H27" s="14">
        <f t="shared" si="6"/>
        <v>962.3788227488724</v>
      </c>
      <c r="I27" s="19">
        <f t="shared" si="7"/>
        <v>1.5051397379536475</v>
      </c>
      <c r="J27" s="12">
        <f t="shared" si="0"/>
        <v>660049.4934260588</v>
      </c>
      <c r="K27" s="18">
        <f t="shared" si="3"/>
        <v>0.4371709308817444</v>
      </c>
      <c r="L27" s="22">
        <v>1519</v>
      </c>
      <c r="M27" s="22">
        <f t="shared" si="10"/>
        <v>1031.8232488474619</v>
      </c>
      <c r="N27" s="14">
        <f t="shared" si="4"/>
        <v>971241.005</v>
      </c>
      <c r="O27" s="14"/>
      <c r="P27" s="14"/>
      <c r="Q27" s="14">
        <f t="shared" si="5"/>
        <v>1620.773</v>
      </c>
      <c r="R27" s="14">
        <f t="shared" si="5"/>
        <v>1418.1763749999998</v>
      </c>
      <c r="S27" s="14">
        <f t="shared" si="8"/>
        <v>1002149049.192974</v>
      </c>
      <c r="T27" s="11">
        <f t="shared" si="1"/>
        <v>0.3456970116467244</v>
      </c>
    </row>
    <row r="28" spans="1:20" ht="12.75">
      <c r="A28" s="1">
        <v>35308</v>
      </c>
      <c r="B28" s="8">
        <v>651.99</v>
      </c>
      <c r="C28" s="8">
        <v>1.478</v>
      </c>
      <c r="D28" s="7">
        <f t="shared" si="2"/>
        <v>1.29325</v>
      </c>
      <c r="E28" s="7"/>
      <c r="F28" s="7"/>
      <c r="G28" s="15">
        <f t="shared" si="9"/>
        <v>1034.3508000146205</v>
      </c>
      <c r="H28" s="14">
        <f t="shared" si="6"/>
        <v>1335.0260908722319</v>
      </c>
      <c r="I28" s="19">
        <f t="shared" si="7"/>
        <v>2.047617434120511</v>
      </c>
      <c r="J28" s="12">
        <f t="shared" si="0"/>
        <v>674386.3781015325</v>
      </c>
      <c r="K28" s="18">
        <f t="shared" si="3"/>
        <v>0.4683876109946925</v>
      </c>
      <c r="L28" s="22">
        <v>1514</v>
      </c>
      <c r="M28" s="22">
        <f t="shared" si="10"/>
        <v>1033.8067915398344</v>
      </c>
      <c r="N28" s="14">
        <f t="shared" si="4"/>
        <v>987112.86</v>
      </c>
      <c r="O28" s="14"/>
      <c r="P28" s="14"/>
      <c r="Q28" s="14">
        <f t="shared" si="5"/>
        <v>2237.692</v>
      </c>
      <c r="R28" s="14">
        <f t="shared" si="5"/>
        <v>1957.9805000000001</v>
      </c>
      <c r="S28" s="14">
        <f t="shared" si="8"/>
        <v>1020483978.6843097</v>
      </c>
      <c r="T28" s="11">
        <f t="shared" si="1"/>
        <v>0.370317361129781</v>
      </c>
    </row>
    <row r="29" spans="1:20" ht="12.75">
      <c r="A29" s="1">
        <v>35338</v>
      </c>
      <c r="B29" s="8">
        <v>687.31</v>
      </c>
      <c r="C29" s="8">
        <v>1.344</v>
      </c>
      <c r="D29" s="7">
        <f t="shared" si="2"/>
        <v>1.1760000000000002</v>
      </c>
      <c r="E29" s="7"/>
      <c r="F29" s="7"/>
      <c r="G29" s="15">
        <f t="shared" si="9"/>
        <v>1036.120593180466</v>
      </c>
      <c r="H29" s="14">
        <f t="shared" si="6"/>
        <v>1216.396540817194</v>
      </c>
      <c r="I29" s="19">
        <f t="shared" si="7"/>
        <v>1.7697931658453885</v>
      </c>
      <c r="J29" s="12">
        <f t="shared" si="0"/>
        <v>712136.044898866</v>
      </c>
      <c r="K29" s="18">
        <f t="shared" si="3"/>
        <v>0.5505825438170706</v>
      </c>
      <c r="L29" s="22">
        <v>1522</v>
      </c>
      <c r="M29" s="22">
        <f t="shared" si="10"/>
        <v>1035.5178098576241</v>
      </c>
      <c r="N29" s="14">
        <f t="shared" si="4"/>
        <v>1046085.82</v>
      </c>
      <c r="O29" s="14"/>
      <c r="P29" s="14"/>
      <c r="Q29" s="14">
        <f t="shared" si="5"/>
        <v>2045.5680000000002</v>
      </c>
      <c r="R29" s="14">
        <f t="shared" si="5"/>
        <v>1789.8720000000003</v>
      </c>
      <c r="S29" s="14">
        <f t="shared" si="8"/>
        <v>1083240497.2495167</v>
      </c>
      <c r="T29" s="11">
        <f t="shared" si="1"/>
        <v>0.45458751990761903</v>
      </c>
    </row>
    <row r="30" spans="1:20" ht="12.75">
      <c r="A30" s="1">
        <v>35369</v>
      </c>
      <c r="B30" s="8">
        <v>705.27</v>
      </c>
      <c r="C30" s="8">
        <v>0.99</v>
      </c>
      <c r="D30" s="7">
        <f t="shared" si="2"/>
        <v>0.86625</v>
      </c>
      <c r="E30" s="7"/>
      <c r="F30" s="7"/>
      <c r="G30" s="15">
        <f t="shared" si="9"/>
        <v>1037.3932114172298</v>
      </c>
      <c r="H30" s="14">
        <f t="shared" si="6"/>
        <v>897.5394638425786</v>
      </c>
      <c r="I30" s="19">
        <f t="shared" si="7"/>
        <v>1.2726182367640457</v>
      </c>
      <c r="J30" s="12">
        <f t="shared" si="0"/>
        <v>731642.3102162296</v>
      </c>
      <c r="K30" s="18">
        <f t="shared" si="3"/>
        <v>0.5930548701553109</v>
      </c>
      <c r="L30" s="22">
        <v>1519</v>
      </c>
      <c r="M30" s="22">
        <f t="shared" si="10"/>
        <v>1036.74606286711</v>
      </c>
      <c r="N30" s="14">
        <f t="shared" si="4"/>
        <v>1071305.13</v>
      </c>
      <c r="O30" s="14"/>
      <c r="P30" s="14"/>
      <c r="Q30" s="14">
        <f t="shared" si="5"/>
        <v>1503.81</v>
      </c>
      <c r="R30" s="14">
        <f t="shared" si="5"/>
        <v>1315.83375</v>
      </c>
      <c r="S30" s="14">
        <f t="shared" si="8"/>
        <v>1110671375.6568372</v>
      </c>
      <c r="T30" s="11">
        <f t="shared" si="1"/>
        <v>0.4914220118719652</v>
      </c>
    </row>
    <row r="31" spans="1:20" ht="12.75">
      <c r="A31" s="1">
        <v>35399</v>
      </c>
      <c r="B31" s="8">
        <v>757.02</v>
      </c>
      <c r="C31" s="8">
        <v>1.512</v>
      </c>
      <c r="D31" s="7">
        <f t="shared" si="2"/>
        <v>1.323</v>
      </c>
      <c r="E31" s="7"/>
      <c r="F31" s="7"/>
      <c r="G31" s="15">
        <f t="shared" si="9"/>
        <v>1039.206203436866</v>
      </c>
      <c r="H31" s="14">
        <f t="shared" si="6"/>
        <v>1372.471218704995</v>
      </c>
      <c r="I31" s="19">
        <f t="shared" si="7"/>
        <v>1.8129920196361986</v>
      </c>
      <c r="J31" s="12">
        <f t="shared" si="0"/>
        <v>786699.8801257763</v>
      </c>
      <c r="K31" s="18">
        <f t="shared" si="3"/>
        <v>0.712935484847206</v>
      </c>
      <c r="L31" s="22">
        <v>1517.5</v>
      </c>
      <c r="M31" s="22">
        <f t="shared" si="10"/>
        <v>1038.4937049373327</v>
      </c>
      <c r="N31" s="14">
        <f t="shared" si="4"/>
        <v>1148777.8499999999</v>
      </c>
      <c r="O31" s="14"/>
      <c r="P31" s="14"/>
      <c r="Q31" s="14">
        <f t="shared" si="5"/>
        <v>2294.46</v>
      </c>
      <c r="R31" s="14">
        <f t="shared" si="5"/>
        <v>2007.6525</v>
      </c>
      <c r="S31" s="14">
        <f t="shared" si="8"/>
        <v>1192998565.5964434</v>
      </c>
      <c r="T31" s="11">
        <f t="shared" si="1"/>
        <v>0.6019718882283984</v>
      </c>
    </row>
    <row r="32" spans="1:20" ht="12.75">
      <c r="A32" s="1">
        <v>35430</v>
      </c>
      <c r="B32" s="8">
        <v>740.74</v>
      </c>
      <c r="C32" s="8">
        <v>1.284</v>
      </c>
      <c r="D32" s="7">
        <f t="shared" si="2"/>
        <v>1.1235</v>
      </c>
      <c r="E32" s="7"/>
      <c r="F32" s="7"/>
      <c r="G32" s="15">
        <f t="shared" si="9"/>
        <v>1040.7823950419654</v>
      </c>
      <c r="H32" s="14">
        <f t="shared" si="6"/>
        <v>1167.548169561319</v>
      </c>
      <c r="I32" s="19">
        <f t="shared" si="7"/>
        <v>1.5761916050993856</v>
      </c>
      <c r="J32" s="12">
        <f t="shared" si="0"/>
        <v>770949.1513033855</v>
      </c>
      <c r="K32" s="18">
        <f t="shared" si="3"/>
        <v>0.678640345120268</v>
      </c>
      <c r="L32" s="22">
        <v>1518</v>
      </c>
      <c r="M32" s="22">
        <f t="shared" si="10"/>
        <v>1040.0104314540592</v>
      </c>
      <c r="N32" s="14">
        <f t="shared" si="4"/>
        <v>1124443.32</v>
      </c>
      <c r="O32" s="14"/>
      <c r="P32" s="14"/>
      <c r="Q32" s="14">
        <f t="shared" si="5"/>
        <v>1949.112</v>
      </c>
      <c r="R32" s="14">
        <f t="shared" si="5"/>
        <v>1705.473</v>
      </c>
      <c r="S32" s="14">
        <f t="shared" si="8"/>
        <v>1169432782.378835</v>
      </c>
      <c r="T32" s="11">
        <f t="shared" si="1"/>
        <v>0.5703274895448014</v>
      </c>
    </row>
    <row r="33" spans="1:20" ht="12.75">
      <c r="A33" s="1">
        <v>35461</v>
      </c>
      <c r="B33" s="8">
        <v>786.16</v>
      </c>
      <c r="C33" s="8">
        <v>0.832</v>
      </c>
      <c r="D33" s="7">
        <f t="shared" si="2"/>
        <v>0.728</v>
      </c>
      <c r="E33" s="7"/>
      <c r="F33" s="7"/>
      <c r="G33" s="15">
        <f t="shared" si="9"/>
        <v>1041.7461805100515</v>
      </c>
      <c r="H33" s="14">
        <f t="shared" si="6"/>
        <v>757.6895835905508</v>
      </c>
      <c r="I33" s="19">
        <f t="shared" si="7"/>
        <v>0.9637854680860777</v>
      </c>
      <c r="J33" s="12">
        <f t="shared" si="0"/>
        <v>818979.177269782</v>
      </c>
      <c r="K33" s="18">
        <f t="shared" si="3"/>
        <v>0.7832194074722538</v>
      </c>
      <c r="L33" s="22">
        <v>1608.5</v>
      </c>
      <c r="M33" s="22">
        <f t="shared" si="10"/>
        <v>1040.9364516026294</v>
      </c>
      <c r="N33" s="14">
        <f t="shared" si="4"/>
        <v>1264538.3599999999</v>
      </c>
      <c r="O33" s="14"/>
      <c r="P33" s="14"/>
      <c r="Q33" s="14">
        <f t="shared" si="5"/>
        <v>1338.272</v>
      </c>
      <c r="R33" s="14">
        <f t="shared" si="5"/>
        <v>1170.988</v>
      </c>
      <c r="S33" s="14">
        <f t="shared" si="8"/>
        <v>1316304073.3738081</v>
      </c>
      <c r="T33" s="11">
        <f t="shared" si="1"/>
        <v>0.7675479105468408</v>
      </c>
    </row>
    <row r="34" spans="1:20" ht="12.75">
      <c r="A34" s="1">
        <v>35489</v>
      </c>
      <c r="B34" s="8">
        <v>790.82</v>
      </c>
      <c r="C34" s="8">
        <v>1.511</v>
      </c>
      <c r="D34" s="7">
        <f t="shared" si="2"/>
        <v>1.322125</v>
      </c>
      <c r="E34" s="7"/>
      <c r="F34" s="7"/>
      <c r="G34" s="15">
        <f t="shared" si="9"/>
        <v>1043.4878140915325</v>
      </c>
      <c r="H34" s="14">
        <f t="shared" si="6"/>
        <v>1377.3186689068518</v>
      </c>
      <c r="I34" s="19">
        <f t="shared" si="7"/>
        <v>1.7416335814810597</v>
      </c>
      <c r="J34" s="12">
        <f t="shared" si="0"/>
        <v>825211.0331398658</v>
      </c>
      <c r="K34" s="18">
        <f t="shared" si="3"/>
        <v>0.7967884537197418</v>
      </c>
      <c r="L34" s="22">
        <v>1696</v>
      </c>
      <c r="M34" s="22">
        <f t="shared" si="10"/>
        <v>1042.6082922237567</v>
      </c>
      <c r="N34" s="14">
        <f t="shared" si="4"/>
        <v>1341230.72</v>
      </c>
      <c r="O34" s="14"/>
      <c r="P34" s="14"/>
      <c r="Q34" s="14">
        <f t="shared" si="5"/>
        <v>2562.656</v>
      </c>
      <c r="R34" s="14">
        <f t="shared" si="5"/>
        <v>2242.324</v>
      </c>
      <c r="S34" s="14">
        <f t="shared" si="8"/>
        <v>1398378270.4572396</v>
      </c>
      <c r="T34" s="11">
        <f t="shared" si="1"/>
        <v>0.8777580652512937</v>
      </c>
    </row>
    <row r="35" spans="1:20" ht="12.75">
      <c r="A35" s="1">
        <v>35520</v>
      </c>
      <c r="B35" s="8">
        <v>757.12</v>
      </c>
      <c r="C35" s="8">
        <v>1.269</v>
      </c>
      <c r="D35" s="7">
        <f t="shared" si="2"/>
        <v>1.110375</v>
      </c>
      <c r="E35" s="7"/>
      <c r="F35" s="7"/>
      <c r="G35" s="15">
        <f t="shared" si="9"/>
        <v>1045.0181696250963</v>
      </c>
      <c r="H35" s="14">
        <f t="shared" si="6"/>
        <v>1158.6627815718853</v>
      </c>
      <c r="I35" s="19">
        <f t="shared" si="7"/>
        <v>1.5303555335638805</v>
      </c>
      <c r="J35" s="12">
        <f t="shared" si="0"/>
        <v>791204.156586553</v>
      </c>
      <c r="K35" s="18">
        <f t="shared" si="3"/>
        <v>0.7227429542242101</v>
      </c>
      <c r="L35" s="22">
        <v>1675</v>
      </c>
      <c r="M35" s="22">
        <f t="shared" si="10"/>
        <v>1044.0748695166562</v>
      </c>
      <c r="N35" s="14">
        <f t="shared" si="4"/>
        <v>1268176</v>
      </c>
      <c r="O35" s="14"/>
      <c r="P35" s="14"/>
      <c r="Q35" s="14">
        <f t="shared" si="5"/>
        <v>2125.575</v>
      </c>
      <c r="R35" s="14">
        <f t="shared" si="5"/>
        <v>1859.8781249999997</v>
      </c>
      <c r="S35" s="14">
        <f t="shared" si="8"/>
        <v>1324070691.724155</v>
      </c>
      <c r="T35" s="11">
        <f t="shared" si="1"/>
        <v>0.7779770129972985</v>
      </c>
    </row>
    <row r="36" spans="1:20" ht="12.75">
      <c r="A36" s="1">
        <v>35550</v>
      </c>
      <c r="B36" s="8">
        <v>801.34</v>
      </c>
      <c r="C36" s="8">
        <v>0.94</v>
      </c>
      <c r="D36" s="7">
        <f t="shared" si="2"/>
        <v>0.8225</v>
      </c>
      <c r="E36" s="7"/>
      <c r="F36" s="7"/>
      <c r="G36" s="15">
        <f t="shared" si="9"/>
        <v>1046.090782304504</v>
      </c>
      <c r="H36" s="14">
        <f t="shared" si="6"/>
        <v>859.5274445166417</v>
      </c>
      <c r="I36" s="19">
        <f t="shared" si="7"/>
        <v>1.0726126794077941</v>
      </c>
      <c r="J36" s="12">
        <f t="shared" si="0"/>
        <v>838274.3874918913</v>
      </c>
      <c r="K36" s="18">
        <f t="shared" si="3"/>
        <v>0.8252321891085663</v>
      </c>
      <c r="L36" s="22">
        <v>1711.5</v>
      </c>
      <c r="M36" s="22">
        <f t="shared" si="10"/>
        <v>1045.1012752869908</v>
      </c>
      <c r="N36" s="14">
        <f t="shared" si="4"/>
        <v>1371493.4100000001</v>
      </c>
      <c r="O36" s="14"/>
      <c r="P36" s="14"/>
      <c r="Q36" s="14">
        <f t="shared" si="5"/>
        <v>1608.81</v>
      </c>
      <c r="R36" s="14">
        <f t="shared" si="5"/>
        <v>1407.70875</v>
      </c>
      <c r="S36" s="14">
        <f t="shared" si="8"/>
        <v>1433349511.8387039</v>
      </c>
      <c r="T36" s="11">
        <f t="shared" si="1"/>
        <v>0.9247178414028656</v>
      </c>
    </row>
    <row r="37" spans="1:20" ht="12.75">
      <c r="A37" s="1">
        <v>35581</v>
      </c>
      <c r="B37" s="8">
        <v>848.28</v>
      </c>
      <c r="C37" s="8">
        <v>1.816</v>
      </c>
      <c r="D37" s="7">
        <f t="shared" si="2"/>
        <v>1.589</v>
      </c>
      <c r="E37" s="7"/>
      <c r="F37" s="7"/>
      <c r="G37" s="15">
        <f t="shared" si="9"/>
        <v>1048.0503219059115</v>
      </c>
      <c r="H37" s="14">
        <f t="shared" si="6"/>
        <v>1662.2382530818568</v>
      </c>
      <c r="I37" s="19">
        <f t="shared" si="7"/>
        <v>1.9595396014073854</v>
      </c>
      <c r="J37" s="12">
        <f t="shared" si="0"/>
        <v>889040.1270663466</v>
      </c>
      <c r="K37" s="18">
        <f t="shared" si="3"/>
        <v>0.9357679079111341</v>
      </c>
      <c r="L37" s="22">
        <v>1698</v>
      </c>
      <c r="M37" s="22">
        <f t="shared" si="10"/>
        <v>1046.9744775315328</v>
      </c>
      <c r="N37" s="14">
        <f t="shared" si="4"/>
        <v>1440379.44</v>
      </c>
      <c r="O37" s="14"/>
      <c r="P37" s="14"/>
      <c r="Q37" s="14">
        <f t="shared" si="5"/>
        <v>3083.568</v>
      </c>
      <c r="R37" s="14">
        <f t="shared" si="5"/>
        <v>2698.122</v>
      </c>
      <c r="S37" s="14">
        <f t="shared" si="8"/>
        <v>1508040511.6411617</v>
      </c>
      <c r="T37" s="11">
        <f t="shared" si="1"/>
        <v>1.0250137557800882</v>
      </c>
    </row>
    <row r="38" spans="1:20" ht="12.75">
      <c r="A38" s="1">
        <v>35611</v>
      </c>
      <c r="B38" s="8">
        <v>885.14</v>
      </c>
      <c r="C38" s="8">
        <v>1.123</v>
      </c>
      <c r="D38" s="7">
        <f t="shared" si="2"/>
        <v>0.982625</v>
      </c>
      <c r="E38" s="7"/>
      <c r="F38" s="7"/>
      <c r="G38" s="15">
        <f t="shared" si="9"/>
        <v>1049.2137993756483</v>
      </c>
      <c r="H38" s="14">
        <f t="shared" si="6"/>
        <v>1029.8404475627963</v>
      </c>
      <c r="I38" s="19">
        <f t="shared" si="7"/>
        <v>1.1634774697367607</v>
      </c>
      <c r="J38" s="12">
        <f t="shared" si="0"/>
        <v>928701.1023793613</v>
      </c>
      <c r="K38" s="18">
        <f t="shared" si="3"/>
        <v>1.0221244635603486</v>
      </c>
      <c r="L38" s="22">
        <v>1698.1</v>
      </c>
      <c r="M38" s="22">
        <f t="shared" si="10"/>
        <v>1048.084612651401</v>
      </c>
      <c r="N38" s="14">
        <f t="shared" si="4"/>
        <v>1503056.234</v>
      </c>
      <c r="O38" s="14"/>
      <c r="P38" s="14"/>
      <c r="Q38" s="14">
        <f t="shared" si="5"/>
        <v>1906.9662999999998</v>
      </c>
      <c r="R38" s="14">
        <f t="shared" si="5"/>
        <v>1668.5955124999998</v>
      </c>
      <c r="S38" s="14">
        <f t="shared" si="8"/>
        <v>1575330110.8051634</v>
      </c>
      <c r="T38" s="11">
        <f t="shared" si="1"/>
        <v>1.1153709861569703</v>
      </c>
    </row>
    <row r="39" spans="1:20" ht="12.75">
      <c r="A39" s="1">
        <v>35642</v>
      </c>
      <c r="B39" s="8">
        <v>954.29</v>
      </c>
      <c r="C39" s="8">
        <v>1.259</v>
      </c>
      <c r="D39" s="7">
        <f t="shared" si="2"/>
        <v>1.1016249999999999</v>
      </c>
      <c r="E39" s="7"/>
      <c r="F39" s="7"/>
      <c r="G39" s="15">
        <f t="shared" si="9"/>
        <v>1050.4250036759524</v>
      </c>
      <c r="H39" s="14">
        <f t="shared" si="6"/>
        <v>1155.8401517371983</v>
      </c>
      <c r="I39" s="19">
        <f t="shared" si="7"/>
        <v>1.2112043003040986</v>
      </c>
      <c r="J39" s="12">
        <f t="shared" si="0"/>
        <v>1002410.0767579246</v>
      </c>
      <c r="K39" s="18">
        <f t="shared" si="3"/>
        <v>1.1826160575651024</v>
      </c>
      <c r="L39" s="22">
        <v>1793.2</v>
      </c>
      <c r="M39" s="22">
        <f t="shared" si="10"/>
        <v>1049.2390049220944</v>
      </c>
      <c r="N39" s="14">
        <f t="shared" si="4"/>
        <v>1711232.828</v>
      </c>
      <c r="O39" s="14"/>
      <c r="P39" s="14"/>
      <c r="Q39" s="14">
        <f t="shared" si="5"/>
        <v>2257.6387999999997</v>
      </c>
      <c r="R39" s="14">
        <f t="shared" si="5"/>
        <v>1975.4339499999999</v>
      </c>
      <c r="S39" s="14">
        <f t="shared" si="8"/>
        <v>1795492229.6407416</v>
      </c>
      <c r="T39" s="11">
        <f t="shared" si="1"/>
        <v>1.4110071548820065</v>
      </c>
    </row>
    <row r="40" spans="1:20" ht="12.75">
      <c r="A40" s="1">
        <v>35673</v>
      </c>
      <c r="B40" s="8">
        <v>899.47</v>
      </c>
      <c r="C40" s="8">
        <v>1.399</v>
      </c>
      <c r="D40" s="7">
        <f t="shared" si="2"/>
        <v>1.224125</v>
      </c>
      <c r="E40" s="7"/>
      <c r="F40" s="7"/>
      <c r="G40" s="15">
        <f t="shared" si="9"/>
        <v>1051.854569428701</v>
      </c>
      <c r="H40" s="14">
        <f t="shared" si="6"/>
        <v>1285.8515076248252</v>
      </c>
      <c r="I40" s="19">
        <f t="shared" si="7"/>
        <v>1.4295657527486467</v>
      </c>
      <c r="J40" s="12">
        <f t="shared" si="0"/>
        <v>946111.6295640338</v>
      </c>
      <c r="K40" s="18">
        <f t="shared" si="3"/>
        <v>1.0600335958456548</v>
      </c>
      <c r="L40" s="22">
        <v>1768</v>
      </c>
      <c r="M40" s="22">
        <f t="shared" si="10"/>
        <v>1050.599945253623</v>
      </c>
      <c r="N40" s="14">
        <f t="shared" si="4"/>
        <v>1590262.96</v>
      </c>
      <c r="O40" s="14"/>
      <c r="P40" s="14"/>
      <c r="Q40" s="14">
        <f t="shared" si="5"/>
        <v>2473.4320000000002</v>
      </c>
      <c r="R40" s="14">
        <f t="shared" si="5"/>
        <v>2164.2529999999997</v>
      </c>
      <c r="S40" s="14">
        <f t="shared" si="8"/>
        <v>1670730178.7148645</v>
      </c>
      <c r="T40" s="11">
        <f t="shared" si="1"/>
        <v>1.2434752700460416</v>
      </c>
    </row>
    <row r="41" spans="1:20" ht="12.75">
      <c r="A41" s="1">
        <v>35703</v>
      </c>
      <c r="B41" s="8">
        <v>947.28</v>
      </c>
      <c r="C41" s="8">
        <v>1.422</v>
      </c>
      <c r="D41" s="7">
        <f t="shared" si="2"/>
        <v>1.2442499999999999</v>
      </c>
      <c r="E41" s="7"/>
      <c r="F41" s="7"/>
      <c r="G41" s="15">
        <f t="shared" si="9"/>
        <v>1053.236177873946</v>
      </c>
      <c r="H41" s="14">
        <f t="shared" si="6"/>
        <v>1308.7700480116612</v>
      </c>
      <c r="I41" s="19">
        <f t="shared" si="7"/>
        <v>1.3816084452449764</v>
      </c>
      <c r="J41" s="12">
        <f t="shared" si="0"/>
        <v>997709.5665764315</v>
      </c>
      <c r="K41" s="18">
        <f t="shared" si="3"/>
        <v>1.1723813150792157</v>
      </c>
      <c r="L41" s="22">
        <v>1720.8</v>
      </c>
      <c r="M41" s="22">
        <f t="shared" si="10"/>
        <v>1051.9134428467316</v>
      </c>
      <c r="N41" s="14">
        <f t="shared" si="4"/>
        <v>1630079.4239999999</v>
      </c>
      <c r="O41" s="14"/>
      <c r="P41" s="14"/>
      <c r="Q41" s="14">
        <f t="shared" si="5"/>
        <v>2446.9775999999997</v>
      </c>
      <c r="R41" s="14">
        <f t="shared" si="5"/>
        <v>2141.1054</v>
      </c>
      <c r="S41" s="14">
        <f t="shared" si="8"/>
        <v>1714702459.013457</v>
      </c>
      <c r="T41" s="11">
        <f t="shared" si="1"/>
        <v>1.3025217424652493</v>
      </c>
    </row>
    <row r="42" spans="1:20" ht="12.75">
      <c r="A42" s="1">
        <v>35734</v>
      </c>
      <c r="B42" s="8">
        <v>914.62</v>
      </c>
      <c r="C42" s="8">
        <v>1.061</v>
      </c>
      <c r="D42" s="7">
        <f t="shared" si="2"/>
        <v>0.928375</v>
      </c>
      <c r="E42" s="7"/>
      <c r="F42" s="7"/>
      <c r="G42" s="15">
        <f t="shared" si="9"/>
        <v>1054.3052537050385</v>
      </c>
      <c r="H42" s="14">
        <f aca="true" t="shared" si="11" ref="H42:H68">+G41*D42</f>
        <v>977.7981366337245</v>
      </c>
      <c r="I42" s="19">
        <f t="shared" si="7"/>
        <v>1.0690758310923931</v>
      </c>
      <c r="J42" s="12">
        <f t="shared" si="0"/>
        <v>964288.6711437022</v>
      </c>
      <c r="K42" s="18">
        <f t="shared" si="3"/>
        <v>1.0996117123776914</v>
      </c>
      <c r="L42" s="22">
        <v>1693.85</v>
      </c>
      <c r="M42" s="22">
        <f t="shared" si="10"/>
        <v>1052.9284818793353</v>
      </c>
      <c r="N42" s="14">
        <f t="shared" si="4"/>
        <v>1549229.0869999998</v>
      </c>
      <c r="O42" s="14"/>
      <c r="P42" s="14"/>
      <c r="Q42" s="14">
        <f t="shared" si="5"/>
        <v>1797.1748499999999</v>
      </c>
      <c r="R42" s="14">
        <f t="shared" si="5"/>
        <v>1572.5279937499997</v>
      </c>
      <c r="S42" s="14">
        <f t="shared" si="8"/>
        <v>1631227430.6582186</v>
      </c>
      <c r="T42" s="11">
        <f t="shared" si="1"/>
        <v>1.1904305357777507</v>
      </c>
    </row>
    <row r="43" spans="1:20" ht="12.75">
      <c r="A43" s="1">
        <v>35764</v>
      </c>
      <c r="B43" s="8">
        <v>955.4</v>
      </c>
      <c r="C43" s="8">
        <v>1.524</v>
      </c>
      <c r="D43" s="7">
        <f t="shared" si="2"/>
        <v>1.3335</v>
      </c>
      <c r="E43" s="7"/>
      <c r="F43" s="7"/>
      <c r="G43" s="15">
        <f t="shared" si="9"/>
        <v>1055.7768007594823</v>
      </c>
      <c r="H43" s="14">
        <f t="shared" si="11"/>
        <v>1405.9160558156686</v>
      </c>
      <c r="I43" s="19">
        <f t="shared" si="7"/>
        <v>1.4715470544438651</v>
      </c>
      <c r="J43" s="12">
        <f t="shared" si="0"/>
        <v>1008689.1554456094</v>
      </c>
      <c r="K43" s="18">
        <f t="shared" si="3"/>
        <v>1.196287925284929</v>
      </c>
      <c r="L43" s="22">
        <v>1727.5</v>
      </c>
      <c r="M43" s="22">
        <f t="shared" si="10"/>
        <v>1054.3242323503423</v>
      </c>
      <c r="N43" s="14">
        <f t="shared" si="4"/>
        <v>1650453.5</v>
      </c>
      <c r="O43" s="14"/>
      <c r="P43" s="14"/>
      <c r="Q43" s="14">
        <f t="shared" si="5"/>
        <v>2632.71</v>
      </c>
      <c r="R43" s="14">
        <f t="shared" si="5"/>
        <v>2303.6212499999997</v>
      </c>
      <c r="S43" s="14">
        <f t="shared" si="8"/>
        <v>1740113119.4174356</v>
      </c>
      <c r="T43" s="11">
        <f t="shared" si="1"/>
        <v>1.3366434629789201</v>
      </c>
    </row>
    <row r="44" spans="1:20" ht="12.75">
      <c r="A44" s="1">
        <v>35795</v>
      </c>
      <c r="B44" s="8">
        <v>970.43</v>
      </c>
      <c r="C44" s="8">
        <v>1.366</v>
      </c>
      <c r="D44" s="7">
        <f t="shared" si="2"/>
        <v>1.1952500000000001</v>
      </c>
      <c r="E44" s="7"/>
      <c r="F44" s="7"/>
      <c r="G44" s="15">
        <f t="shared" si="9"/>
        <v>1057.0771698959556</v>
      </c>
      <c r="H44" s="14">
        <f t="shared" si="11"/>
        <v>1261.9172211077714</v>
      </c>
      <c r="I44" s="19">
        <f t="shared" si="7"/>
        <v>1.3003691364732866</v>
      </c>
      <c r="J44" s="12">
        <f t="shared" si="0"/>
        <v>1025819.3979821322</v>
      </c>
      <c r="K44" s="18">
        <f t="shared" si="3"/>
        <v>1.2335867746252362</v>
      </c>
      <c r="L44" s="22">
        <v>1761.65</v>
      </c>
      <c r="M44" s="22">
        <f t="shared" si="10"/>
        <v>1055.5559028469263</v>
      </c>
      <c r="N44" s="14">
        <f t="shared" si="4"/>
        <v>1709558.0095</v>
      </c>
      <c r="O44" s="14"/>
      <c r="P44" s="14"/>
      <c r="Q44" s="14">
        <f t="shared" si="5"/>
        <v>2406.4139000000005</v>
      </c>
      <c r="R44" s="14">
        <f t="shared" si="5"/>
        <v>2105.6121625000005</v>
      </c>
      <c r="S44" s="14">
        <f t="shared" si="8"/>
        <v>1804534048.1869667</v>
      </c>
      <c r="T44" s="11">
        <f t="shared" si="1"/>
        <v>1.4231486104941289</v>
      </c>
    </row>
    <row r="45" spans="1:20" ht="12.75">
      <c r="A45" s="1">
        <v>35826</v>
      </c>
      <c r="B45" s="8">
        <v>980.28</v>
      </c>
      <c r="C45" s="8">
        <v>0.872</v>
      </c>
      <c r="D45" s="7">
        <f t="shared" si="2"/>
        <v>0.763</v>
      </c>
      <c r="E45" s="7"/>
      <c r="F45" s="7"/>
      <c r="G45" s="15">
        <f t="shared" si="9"/>
        <v>1057.8999448996592</v>
      </c>
      <c r="H45" s="14">
        <f t="shared" si="11"/>
        <v>806.5498806306142</v>
      </c>
      <c r="I45" s="19">
        <f t="shared" si="7"/>
        <v>0.8227750037036502</v>
      </c>
      <c r="J45" s="12">
        <f t="shared" si="0"/>
        <v>1037038.1579862379</v>
      </c>
      <c r="K45" s="18">
        <f t="shared" si="3"/>
        <v>1.2580141485101093</v>
      </c>
      <c r="L45" s="22">
        <v>1806.5</v>
      </c>
      <c r="M45" s="22">
        <f t="shared" si="10"/>
        <v>1056.3342518900567</v>
      </c>
      <c r="N45" s="14">
        <f t="shared" si="4"/>
        <v>1770875.82</v>
      </c>
      <c r="O45" s="14"/>
      <c r="P45" s="14"/>
      <c r="Q45" s="14">
        <f t="shared" si="5"/>
        <v>1575.268</v>
      </c>
      <c r="R45" s="14">
        <f t="shared" si="5"/>
        <v>1378.3595</v>
      </c>
      <c r="S45" s="14">
        <f t="shared" si="8"/>
        <v>1870636784.5098908</v>
      </c>
      <c r="T45" s="11">
        <f t="shared" si="1"/>
        <v>1.511912108102658</v>
      </c>
    </row>
    <row r="46" spans="1:20" ht="12.75">
      <c r="A46" s="1">
        <v>35854</v>
      </c>
      <c r="B46" s="8">
        <v>1049.34</v>
      </c>
      <c r="C46" s="8">
        <v>1.602</v>
      </c>
      <c r="D46" s="7">
        <f t="shared" si="2"/>
        <v>1.40175</v>
      </c>
      <c r="E46" s="7"/>
      <c r="F46" s="7"/>
      <c r="G46" s="15">
        <f t="shared" si="9"/>
        <v>1059.3131296136348</v>
      </c>
      <c r="H46" s="14">
        <f t="shared" si="11"/>
        <v>1482.9112477630974</v>
      </c>
      <c r="I46" s="19">
        <f t="shared" si="7"/>
        <v>1.4131847139755442</v>
      </c>
      <c r="J46" s="12">
        <f t="shared" si="0"/>
        <v>1111579.6394287716</v>
      </c>
      <c r="K46" s="18">
        <f t="shared" si="3"/>
        <v>1.4203184171157957</v>
      </c>
      <c r="L46" s="22">
        <v>1787</v>
      </c>
      <c r="M46" s="22">
        <f t="shared" si="10"/>
        <v>1057.6700915607069</v>
      </c>
      <c r="N46" s="14">
        <f t="shared" si="4"/>
        <v>1875170.5799999998</v>
      </c>
      <c r="O46" s="14"/>
      <c r="P46" s="14"/>
      <c r="Q46" s="14">
        <f t="shared" si="5"/>
        <v>2862.7740000000003</v>
      </c>
      <c r="R46" s="14">
        <f t="shared" si="5"/>
        <v>2504.92725</v>
      </c>
      <c r="S46" s="14">
        <f t="shared" si="8"/>
        <v>1983311839.0405436</v>
      </c>
      <c r="T46" s="11">
        <f t="shared" si="1"/>
        <v>1.6632134382701969</v>
      </c>
    </row>
    <row r="47" spans="1:20" ht="12.75">
      <c r="A47" s="1">
        <v>35885</v>
      </c>
      <c r="B47" s="8">
        <v>1101.75</v>
      </c>
      <c r="C47" s="8">
        <v>1.283</v>
      </c>
      <c r="D47" s="7">
        <f t="shared" si="2"/>
        <v>1.122625</v>
      </c>
      <c r="E47" s="7"/>
      <c r="F47" s="7"/>
      <c r="G47" s="15">
        <f t="shared" si="9"/>
        <v>1060.3925136863668</v>
      </c>
      <c r="H47" s="14">
        <f t="shared" si="11"/>
        <v>1189.2114021325067</v>
      </c>
      <c r="I47" s="19">
        <f t="shared" si="7"/>
        <v>1.0793840727320234</v>
      </c>
      <c r="J47" s="12">
        <f t="shared" si="0"/>
        <v>1168287.4519539545</v>
      </c>
      <c r="K47" s="18">
        <f t="shared" si="3"/>
        <v>1.5437922179849641</v>
      </c>
      <c r="L47" s="22">
        <v>1820.5</v>
      </c>
      <c r="M47" s="22">
        <f t="shared" si="10"/>
        <v>1058.6890386902735</v>
      </c>
      <c r="N47" s="14">
        <f t="shared" si="4"/>
        <v>2005735.875</v>
      </c>
      <c r="O47" s="14"/>
      <c r="P47" s="14"/>
      <c r="Q47" s="14">
        <f t="shared" si="5"/>
        <v>2335.7014999999997</v>
      </c>
      <c r="R47" s="14">
        <f t="shared" si="5"/>
        <v>2043.7388125</v>
      </c>
      <c r="S47" s="14">
        <f t="shared" si="8"/>
        <v>2123450585.3703446</v>
      </c>
      <c r="T47" s="11">
        <f t="shared" si="1"/>
        <v>1.8513933225935895</v>
      </c>
    </row>
    <row r="48" spans="1:20" ht="12.75">
      <c r="A48" s="1">
        <v>35915</v>
      </c>
      <c r="B48" s="8">
        <v>1111.75</v>
      </c>
      <c r="C48" s="8">
        <v>1.08</v>
      </c>
      <c r="D48" s="7">
        <f t="shared" si="2"/>
        <v>0.9450000000000001</v>
      </c>
      <c r="E48" s="7"/>
      <c r="F48" s="7"/>
      <c r="G48" s="15">
        <f t="shared" si="9"/>
        <v>1061.2938592455605</v>
      </c>
      <c r="H48" s="14">
        <f t="shared" si="11"/>
        <v>1002.0709254336167</v>
      </c>
      <c r="I48" s="19">
        <f t="shared" si="7"/>
        <v>0.9013455591937186</v>
      </c>
      <c r="J48" s="12">
        <f t="shared" si="0"/>
        <v>1179893.448016252</v>
      </c>
      <c r="K48" s="18">
        <f t="shared" si="3"/>
        <v>1.5690627474388745</v>
      </c>
      <c r="L48" s="22">
        <v>1772</v>
      </c>
      <c r="M48" s="22">
        <f t="shared" si="10"/>
        <v>1059.5390499338084</v>
      </c>
      <c r="N48" s="14">
        <f t="shared" si="4"/>
        <v>1970021</v>
      </c>
      <c r="O48" s="14"/>
      <c r="P48" s="14"/>
      <c r="Q48" s="14">
        <f t="shared" si="5"/>
        <v>1913.7600000000002</v>
      </c>
      <c r="R48" s="14">
        <f t="shared" si="5"/>
        <v>1674.5400000000002</v>
      </c>
      <c r="S48" s="14">
        <f t="shared" si="8"/>
        <v>2087314178.6896513</v>
      </c>
      <c r="T48" s="11">
        <f t="shared" si="1"/>
        <v>1.8028689493768306</v>
      </c>
    </row>
    <row r="49" spans="1:20" ht="12.75">
      <c r="A49" s="1">
        <v>35946</v>
      </c>
      <c r="B49" s="8">
        <v>1090.82</v>
      </c>
      <c r="C49" s="8">
        <v>1.846</v>
      </c>
      <c r="D49" s="7">
        <f t="shared" si="2"/>
        <v>1.61525</v>
      </c>
      <c r="E49" s="7"/>
      <c r="F49" s="7"/>
      <c r="G49" s="15">
        <f t="shared" si="9"/>
        <v>1062.865387917703</v>
      </c>
      <c r="H49" s="14">
        <f t="shared" si="11"/>
        <v>1714.2549061463917</v>
      </c>
      <c r="I49" s="19">
        <f t="shared" si="7"/>
        <v>1.5715286721424175</v>
      </c>
      <c r="J49" s="12">
        <f t="shared" si="0"/>
        <v>1159394.8224483887</v>
      </c>
      <c r="K49" s="18">
        <f t="shared" si="3"/>
        <v>1.5244296872175163</v>
      </c>
      <c r="L49" s="22">
        <v>1760</v>
      </c>
      <c r="M49" s="22">
        <f>+M48+R49/N49*1000</f>
        <v>1061.0198166964274</v>
      </c>
      <c r="N49" s="14">
        <f t="shared" si="4"/>
        <v>1919843.2</v>
      </c>
      <c r="O49" s="14"/>
      <c r="P49" s="14"/>
      <c r="Q49" s="14">
        <f t="shared" si="5"/>
        <v>3248.96</v>
      </c>
      <c r="R49" s="14">
        <f t="shared" si="5"/>
        <v>2842.84</v>
      </c>
      <c r="S49" s="14">
        <f t="shared" si="8"/>
        <v>2036991680.1498826</v>
      </c>
      <c r="T49" s="11">
        <f t="shared" si="1"/>
        <v>1.7352953325000824</v>
      </c>
    </row>
    <row r="50" spans="1:21" s="2" customFormat="1" ht="12.75">
      <c r="A50" s="3">
        <v>35976</v>
      </c>
      <c r="B50" s="6">
        <v>1133.84</v>
      </c>
      <c r="C50" s="6">
        <v>1.254</v>
      </c>
      <c r="D50" s="6">
        <f t="shared" si="2"/>
        <v>1.09725</v>
      </c>
      <c r="E50" s="6"/>
      <c r="F50" s="6"/>
      <c r="G50" s="16">
        <f>+G49+I50</f>
        <v>1063.8939537178976</v>
      </c>
      <c r="H50" s="13">
        <f t="shared" si="11"/>
        <v>1166.2290468926997</v>
      </c>
      <c r="I50" s="20">
        <f t="shared" si="7"/>
        <v>1.028565800194648</v>
      </c>
      <c r="J50" s="13">
        <f t="shared" si="0"/>
        <v>1206285.520483501</v>
      </c>
      <c r="K50" s="25">
        <f t="shared" si="3"/>
        <v>1.6265280128976443</v>
      </c>
      <c r="L50" s="23">
        <v>1782</v>
      </c>
      <c r="M50" s="22">
        <f>+M49+R50/N50*1000</f>
        <v>1061.9875458292856</v>
      </c>
      <c r="N50" s="13">
        <f t="shared" si="4"/>
        <v>2020502.88</v>
      </c>
      <c r="O50" s="13"/>
      <c r="P50" s="13"/>
      <c r="Q50" s="13">
        <f t="shared" si="5"/>
        <v>2234.628</v>
      </c>
      <c r="R50" s="13">
        <f t="shared" si="5"/>
        <v>1955.2995</v>
      </c>
      <c r="S50" s="13">
        <f t="shared" si="8"/>
        <v>2145748894.8722036</v>
      </c>
      <c r="T50" s="11">
        <f t="shared" si="1"/>
        <v>1.8813357433199172</v>
      </c>
      <c r="U50" s="13"/>
    </row>
    <row r="51" spans="1:20" ht="12.75">
      <c r="A51" s="1">
        <v>36007</v>
      </c>
      <c r="B51" s="8">
        <v>1120.67</v>
      </c>
      <c r="C51" s="8">
        <v>1.127</v>
      </c>
      <c r="D51" s="7">
        <f t="shared" si="2"/>
        <v>0.986125</v>
      </c>
      <c r="E51" s="10">
        <f>+(B51/$B$50-1)*0.875</f>
        <v>-0.010163471036477717</v>
      </c>
      <c r="F51" s="7">
        <f>+(1+E51)*$B$50</f>
        <v>1122.31625</v>
      </c>
      <c r="G51" s="15">
        <f>+G50+I51</f>
        <v>1064.828745872168</v>
      </c>
      <c r="H51" s="12">
        <f t="shared" si="11"/>
        <v>1049.1324251100618</v>
      </c>
      <c r="I51" s="19">
        <f aca="true" t="shared" si="12" ref="I51:I68">+H51/F51</f>
        <v>0.9347921542702975</v>
      </c>
      <c r="J51" s="12">
        <f aca="true" t="shared" si="13" ref="J51:J68">+G51*F51</f>
        <v>1195074.6049594546</v>
      </c>
      <c r="K51" s="18">
        <f t="shared" si="3"/>
        <v>1.6021177193360217</v>
      </c>
      <c r="L51" s="22">
        <v>1752.5</v>
      </c>
      <c r="M51" s="22">
        <f>+M50+R51/P51*1000</f>
        <v>1062.864333632575</v>
      </c>
      <c r="N51" s="14">
        <f t="shared" si="4"/>
        <v>1963974.175</v>
      </c>
      <c r="O51" s="26">
        <f>+N51/$N$50-1</f>
        <v>-0.02797754240271111</v>
      </c>
      <c r="P51" s="14">
        <f>+(1+O51*0.875)*$N$50</f>
        <v>1971040.263125</v>
      </c>
      <c r="Q51" s="14">
        <f t="shared" si="5"/>
        <v>1975.0675</v>
      </c>
      <c r="R51" s="14">
        <f t="shared" si="5"/>
        <v>1728.1840625</v>
      </c>
      <c r="S51" s="14">
        <f t="shared" si="8"/>
        <v>2087438102.7829611</v>
      </c>
      <c r="T51" s="11">
        <f t="shared" si="1"/>
        <v>1.8030353560427574</v>
      </c>
    </row>
    <row r="52" spans="1:20" ht="12.75">
      <c r="A52" s="1">
        <v>36038</v>
      </c>
      <c r="B52" s="8">
        <v>957.28</v>
      </c>
      <c r="C52" s="8">
        <v>1.529</v>
      </c>
      <c r="D52" s="7">
        <f t="shared" si="2"/>
        <v>1.337875</v>
      </c>
      <c r="E52" s="10">
        <f aca="true" t="shared" si="14" ref="E52:E68">+(B52/$B$50-1)*0.875</f>
        <v>-0.13625379242221117</v>
      </c>
      <c r="F52" s="7">
        <f aca="true" t="shared" si="15" ref="F52:F68">+(1+E52)*$B$50</f>
        <v>979.35</v>
      </c>
      <c r="G52" s="15">
        <f aca="true" t="shared" si="16" ref="G52:G68">+G51+I52</f>
        <v>1066.2833920746325</v>
      </c>
      <c r="H52" s="12">
        <f t="shared" si="11"/>
        <v>1424.6077583837266</v>
      </c>
      <c r="I52" s="19">
        <f t="shared" si="12"/>
        <v>1.454646202464621</v>
      </c>
      <c r="J52" s="12">
        <f t="shared" si="13"/>
        <v>1044264.6400282914</v>
      </c>
      <c r="K52" s="18">
        <f t="shared" si="3"/>
        <v>1.273748862386595</v>
      </c>
      <c r="L52" s="22">
        <v>1726</v>
      </c>
      <c r="M52" s="22">
        <f aca="true" t="shared" si="17" ref="M52:M68">+M51+R52/P52*1000</f>
        <v>1064.2240339656703</v>
      </c>
      <c r="N52" s="14">
        <f t="shared" si="4"/>
        <v>1652265.28</v>
      </c>
      <c r="O52" s="26">
        <f aca="true" t="shared" si="18" ref="O52:O68">+N52/$N$50-1</f>
        <v>-0.18225047023936924</v>
      </c>
      <c r="P52" s="14">
        <f aca="true" t="shared" si="19" ref="P52:P68">+(1+O52*0.875)*$N$50</f>
        <v>1698294.98</v>
      </c>
      <c r="Q52" s="14">
        <f t="shared" si="5"/>
        <v>2639.0539999999996</v>
      </c>
      <c r="R52" s="14">
        <f t="shared" si="5"/>
        <v>2309.17225</v>
      </c>
      <c r="S52" s="14">
        <f t="shared" si="8"/>
        <v>1758380421.4630177</v>
      </c>
      <c r="T52" s="11">
        <f t="shared" si="1"/>
        <v>1.3611730015674004</v>
      </c>
    </row>
    <row r="53" spans="1:20" ht="12.75">
      <c r="A53" s="1">
        <v>36068</v>
      </c>
      <c r="B53" s="8">
        <v>1017.01</v>
      </c>
      <c r="C53" s="8">
        <v>1.6</v>
      </c>
      <c r="D53" s="7">
        <f t="shared" si="2"/>
        <v>1.4000000000000001</v>
      </c>
      <c r="E53" s="10">
        <f t="shared" si="14"/>
        <v>-0.09015932583080503</v>
      </c>
      <c r="F53" s="7">
        <f t="shared" si="15"/>
        <v>1031.61375</v>
      </c>
      <c r="G53" s="15">
        <f t="shared" si="16"/>
        <v>1067.7304421443941</v>
      </c>
      <c r="H53" s="12">
        <f t="shared" si="11"/>
        <v>1492.7967489044856</v>
      </c>
      <c r="I53" s="19">
        <f t="shared" si="12"/>
        <v>1.4470500697615611</v>
      </c>
      <c r="J53" s="12">
        <f t="shared" si="13"/>
        <v>1101485.4054097366</v>
      </c>
      <c r="K53" s="18">
        <f t="shared" si="3"/>
        <v>1.3983395506123557</v>
      </c>
      <c r="L53" s="22">
        <v>1649</v>
      </c>
      <c r="M53" s="22">
        <f t="shared" si="17"/>
        <v>1065.5662579671045</v>
      </c>
      <c r="N53" s="14">
        <f t="shared" si="4"/>
        <v>1677049.49</v>
      </c>
      <c r="O53" s="26">
        <f t="shared" si="18"/>
        <v>-0.16998411306397143</v>
      </c>
      <c r="P53" s="14">
        <f t="shared" si="19"/>
        <v>1719981.16375</v>
      </c>
      <c r="Q53" s="14">
        <f t="shared" si="5"/>
        <v>2638.4</v>
      </c>
      <c r="R53" s="14">
        <f t="shared" si="5"/>
        <v>2308.6000000000004</v>
      </c>
      <c r="S53" s="14">
        <f t="shared" si="8"/>
        <v>1787007349.484941</v>
      </c>
      <c r="T53" s="11">
        <f t="shared" si="1"/>
        <v>1.3996135624028874</v>
      </c>
    </row>
    <row r="54" spans="1:20" ht="12.75">
      <c r="A54" s="1">
        <v>36099</v>
      </c>
      <c r="B54" s="8">
        <v>1098.67</v>
      </c>
      <c r="C54" s="8">
        <v>0.991</v>
      </c>
      <c r="D54" s="7">
        <f t="shared" si="2"/>
        <v>0.867125</v>
      </c>
      <c r="E54" s="10">
        <f t="shared" si="14"/>
        <v>-0.027141175121710187</v>
      </c>
      <c r="F54" s="7">
        <f t="shared" si="15"/>
        <v>1103.06625</v>
      </c>
      <c r="G54" s="15">
        <f t="shared" si="16"/>
        <v>1068.569789517813</v>
      </c>
      <c r="H54" s="12">
        <f t="shared" si="11"/>
        <v>925.8557596444579</v>
      </c>
      <c r="I54" s="19">
        <f t="shared" si="12"/>
        <v>0.8393473734188294</v>
      </c>
      <c r="J54" s="12">
        <f t="shared" si="13"/>
        <v>1178703.2705867034</v>
      </c>
      <c r="K54" s="18">
        <f t="shared" si="3"/>
        <v>1.5664712926746867</v>
      </c>
      <c r="L54" s="22">
        <v>1634.5</v>
      </c>
      <c r="M54" s="22">
        <f t="shared" si="17"/>
        <v>1066.3433518248794</v>
      </c>
      <c r="N54" s="14">
        <f t="shared" si="4"/>
        <v>1795776.1150000002</v>
      </c>
      <c r="O54" s="26">
        <f t="shared" si="18"/>
        <v>-0.1112231846954852</v>
      </c>
      <c r="P54" s="14">
        <f t="shared" si="19"/>
        <v>1823866.960625</v>
      </c>
      <c r="Q54" s="14">
        <f t="shared" si="5"/>
        <v>1619.7895</v>
      </c>
      <c r="R54" s="14">
        <f t="shared" si="5"/>
        <v>1417.3158125</v>
      </c>
      <c r="S54" s="14">
        <f t="shared" si="8"/>
        <v>1914913921.5961604</v>
      </c>
      <c r="T54" s="11">
        <f t="shared" si="1"/>
        <v>1.571367945644237</v>
      </c>
    </row>
    <row r="55" spans="1:20" ht="12.75">
      <c r="A55" s="1">
        <v>36129</v>
      </c>
      <c r="B55" s="8">
        <v>1163.63</v>
      </c>
      <c r="C55" s="8">
        <v>1.601</v>
      </c>
      <c r="D55" s="7">
        <f t="shared" si="2"/>
        <v>1.400875</v>
      </c>
      <c r="E55" s="10">
        <f t="shared" si="14"/>
        <v>0.02298935475904909</v>
      </c>
      <c r="F55" s="7">
        <f t="shared" si="15"/>
        <v>1159.9062500000002</v>
      </c>
      <c r="G55" s="15">
        <f t="shared" si="16"/>
        <v>1069.8603530473144</v>
      </c>
      <c r="H55" s="12">
        <f t="shared" si="11"/>
        <v>1496.9327038907663</v>
      </c>
      <c r="I55" s="19">
        <f t="shared" si="12"/>
        <v>1.2905635295014284</v>
      </c>
      <c r="J55" s="12">
        <f t="shared" si="13"/>
        <v>1240937.7101267867</v>
      </c>
      <c r="K55" s="18">
        <f t="shared" si="3"/>
        <v>1.70197859674437</v>
      </c>
      <c r="L55" s="22">
        <v>1675.5</v>
      </c>
      <c r="M55" s="22">
        <f t="shared" si="17"/>
        <v>1067.541792207327</v>
      </c>
      <c r="N55" s="14">
        <f t="shared" si="4"/>
        <v>1949662.0650000002</v>
      </c>
      <c r="O55" s="26">
        <f t="shared" si="18"/>
        <v>-0.03506098194722673</v>
      </c>
      <c r="P55" s="14">
        <f t="shared" si="19"/>
        <v>1958517.1668750003</v>
      </c>
      <c r="Q55" s="14">
        <f t="shared" si="5"/>
        <v>2682.4755</v>
      </c>
      <c r="R55" s="14">
        <f t="shared" si="5"/>
        <v>2347.1660625</v>
      </c>
      <c r="S55" s="14">
        <f t="shared" si="8"/>
        <v>2081345735.0687382</v>
      </c>
      <c r="T55" s="11">
        <f t="shared" si="1"/>
        <v>1.7948544561721396</v>
      </c>
    </row>
    <row r="56" spans="1:20" ht="12.75">
      <c r="A56" s="1">
        <v>36160</v>
      </c>
      <c r="B56" s="8">
        <v>1229.23</v>
      </c>
      <c r="C56" s="8">
        <v>1.411</v>
      </c>
      <c r="D56" s="7">
        <f t="shared" si="2"/>
        <v>1.234625</v>
      </c>
      <c r="E56" s="10">
        <f t="shared" si="14"/>
        <v>0.07361378148592407</v>
      </c>
      <c r="F56" s="7">
        <f t="shared" si="15"/>
        <v>1217.30625</v>
      </c>
      <c r="G56" s="15">
        <f t="shared" si="16"/>
        <v>1070.9454344213573</v>
      </c>
      <c r="H56" s="12">
        <f t="shared" si="11"/>
        <v>1320.8763383810408</v>
      </c>
      <c r="I56" s="19">
        <f t="shared" si="12"/>
        <v>1.0850813740429253</v>
      </c>
      <c r="J56" s="12">
        <f t="shared" si="13"/>
        <v>1303668.5707300834</v>
      </c>
      <c r="K56" s="18">
        <f t="shared" si="3"/>
        <v>1.8385667923663278</v>
      </c>
      <c r="L56" s="22">
        <v>1659.9</v>
      </c>
      <c r="M56" s="22">
        <f t="shared" si="17"/>
        <v>1068.5474068564451</v>
      </c>
      <c r="N56" s="14">
        <f t="shared" si="4"/>
        <v>2040398.877</v>
      </c>
      <c r="O56" s="26">
        <f t="shared" si="18"/>
        <v>0.009847052036867199</v>
      </c>
      <c r="P56" s="14">
        <f t="shared" si="19"/>
        <v>2037911.8773749997</v>
      </c>
      <c r="Q56" s="14">
        <f t="shared" si="5"/>
        <v>2342.1189000000004</v>
      </c>
      <c r="R56" s="14">
        <f t="shared" si="5"/>
        <v>2049.3540375000002</v>
      </c>
      <c r="S56" s="14">
        <f t="shared" si="8"/>
        <v>2180262928.971153</v>
      </c>
      <c r="T56" s="11">
        <f t="shared" si="1"/>
        <v>1.9276815763915858</v>
      </c>
    </row>
    <row r="57" spans="1:20" ht="12.75">
      <c r="A57" s="1">
        <v>36191</v>
      </c>
      <c r="B57" s="8">
        <v>1279.64</v>
      </c>
      <c r="C57" s="8">
        <v>0.974</v>
      </c>
      <c r="D57" s="7">
        <f t="shared" si="2"/>
        <v>0.85225</v>
      </c>
      <c r="E57" s="10">
        <f t="shared" si="14"/>
        <v>0.11251587525576809</v>
      </c>
      <c r="F57" s="7">
        <f t="shared" si="15"/>
        <v>1261.415</v>
      </c>
      <c r="G57" s="15">
        <f t="shared" si="16"/>
        <v>1071.66899744105</v>
      </c>
      <c r="H57" s="12">
        <f t="shared" si="11"/>
        <v>912.7132464856016</v>
      </c>
      <c r="I57" s="19">
        <f t="shared" si="12"/>
        <v>0.723563019692648</v>
      </c>
      <c r="J57" s="12">
        <f t="shared" si="13"/>
        <v>1351819.3484071018</v>
      </c>
      <c r="K57" s="18">
        <f t="shared" si="3"/>
        <v>1.9434087756811937</v>
      </c>
      <c r="L57" s="22">
        <v>1704.16</v>
      </c>
      <c r="M57" s="22">
        <f t="shared" si="17"/>
        <v>1069.2195872956224</v>
      </c>
      <c r="N57" s="14">
        <f t="shared" si="4"/>
        <v>2180711.3024000004</v>
      </c>
      <c r="O57" s="26">
        <f t="shared" si="18"/>
        <v>0.07929136057455177</v>
      </c>
      <c r="P57" s="14">
        <f t="shared" si="19"/>
        <v>2160685.2496</v>
      </c>
      <c r="Q57" s="14">
        <f t="shared" si="5"/>
        <v>1659.85184</v>
      </c>
      <c r="R57" s="14">
        <f t="shared" si="5"/>
        <v>1452.37036</v>
      </c>
      <c r="S57" s="14">
        <f t="shared" si="8"/>
        <v>2331659238.7630277</v>
      </c>
      <c r="T57" s="11">
        <f t="shared" si="1"/>
        <v>2.130978243514439</v>
      </c>
    </row>
    <row r="58" spans="1:20" ht="12.75">
      <c r="A58" s="1">
        <v>36219</v>
      </c>
      <c r="B58" s="8">
        <v>1238.33</v>
      </c>
      <c r="C58" s="8">
        <v>1.561</v>
      </c>
      <c r="D58" s="7">
        <f t="shared" si="2"/>
        <v>1.365875</v>
      </c>
      <c r="E58" s="10">
        <f t="shared" si="14"/>
        <v>0.0806363772666337</v>
      </c>
      <c r="F58" s="7">
        <f t="shared" si="15"/>
        <v>1225.2687499999997</v>
      </c>
      <c r="G58" s="15">
        <f t="shared" si="16"/>
        <v>1072.8636462818693</v>
      </c>
      <c r="H58" s="12">
        <f t="shared" si="11"/>
        <v>1463.765891879794</v>
      </c>
      <c r="I58" s="19">
        <f t="shared" si="12"/>
        <v>1.1946488408194482</v>
      </c>
      <c r="J58" s="12">
        <f t="shared" si="13"/>
        <v>1314546.2988002277</v>
      </c>
      <c r="K58" s="18">
        <f t="shared" si="3"/>
        <v>1.8622516140837146</v>
      </c>
      <c r="L58" s="22">
        <v>1755.7</v>
      </c>
      <c r="M58" s="22">
        <f t="shared" si="17"/>
        <v>1070.3324144807941</v>
      </c>
      <c r="N58" s="14">
        <f t="shared" si="4"/>
        <v>2174135.981</v>
      </c>
      <c r="O58" s="26">
        <f t="shared" si="18"/>
        <v>0.07603706113004916</v>
      </c>
      <c r="P58" s="14">
        <f t="shared" si="19"/>
        <v>2154931.843375</v>
      </c>
      <c r="Q58" s="14">
        <f t="shared" si="5"/>
        <v>2740.6477</v>
      </c>
      <c r="R58" s="14">
        <f t="shared" si="5"/>
        <v>2398.0667375</v>
      </c>
      <c r="S58" s="14">
        <f t="shared" si="8"/>
        <v>2327048213.9533</v>
      </c>
      <c r="T58" s="11">
        <f t="shared" si="1"/>
        <v>2.1247865075525314</v>
      </c>
    </row>
    <row r="59" spans="1:20" ht="12.75">
      <c r="A59" s="1">
        <v>36250</v>
      </c>
      <c r="B59" s="8">
        <v>1286.37</v>
      </c>
      <c r="C59" s="8">
        <v>1.491</v>
      </c>
      <c r="D59" s="7">
        <f t="shared" si="2"/>
        <v>1.3046250000000001</v>
      </c>
      <c r="E59" s="10">
        <f t="shared" si="14"/>
        <v>0.11770950927820512</v>
      </c>
      <c r="F59" s="7">
        <f t="shared" si="15"/>
        <v>1267.3037499999998</v>
      </c>
      <c r="G59" s="15">
        <f t="shared" si="16"/>
        <v>1073.9681050468105</v>
      </c>
      <c r="H59" s="12">
        <f t="shared" si="11"/>
        <v>1399.6847345304839</v>
      </c>
      <c r="I59" s="19">
        <f t="shared" si="12"/>
        <v>1.1044587649413047</v>
      </c>
      <c r="J59" s="12">
        <f t="shared" si="13"/>
        <v>1361043.8069062165</v>
      </c>
      <c r="K59" s="18">
        <f t="shared" si="3"/>
        <v>1.9634938204241874</v>
      </c>
      <c r="L59" s="22">
        <v>1799.17</v>
      </c>
      <c r="M59" s="22">
        <f t="shared" si="17"/>
        <v>1071.3629637002514</v>
      </c>
      <c r="N59" s="14">
        <f t="shared" si="4"/>
        <v>2314398.3129</v>
      </c>
      <c r="O59" s="26">
        <f t="shared" si="18"/>
        <v>0.14545657707748472</v>
      </c>
      <c r="P59" s="14">
        <f t="shared" si="19"/>
        <v>2277661.3837874997</v>
      </c>
      <c r="Q59" s="14">
        <f t="shared" si="5"/>
        <v>2682.5624700000003</v>
      </c>
      <c r="R59" s="14">
        <f t="shared" si="5"/>
        <v>2347.24216125</v>
      </c>
      <c r="S59" s="14">
        <f t="shared" si="8"/>
        <v>2479560635.6914053</v>
      </c>
      <c r="T59" s="11">
        <f t="shared" si="1"/>
        <v>2.329581902346598</v>
      </c>
    </row>
    <row r="60" spans="1:20" ht="12.75">
      <c r="A60" s="1">
        <v>36280</v>
      </c>
      <c r="B60" s="8">
        <v>1335.18</v>
      </c>
      <c r="C60" s="8">
        <v>1.005</v>
      </c>
      <c r="D60" s="7">
        <f t="shared" si="2"/>
        <v>0.8793749999999999</v>
      </c>
      <c r="E60" s="10">
        <f t="shared" si="14"/>
        <v>0.1553768609327596</v>
      </c>
      <c r="F60" s="7">
        <f t="shared" si="15"/>
        <v>1310.0125000000003</v>
      </c>
      <c r="G60" s="15">
        <f t="shared" si="16"/>
        <v>1074.68903000163</v>
      </c>
      <c r="H60" s="12">
        <f t="shared" si="11"/>
        <v>944.4207023755389</v>
      </c>
      <c r="I60" s="19">
        <f t="shared" si="12"/>
        <v>0.7209249548195447</v>
      </c>
      <c r="J60" s="12">
        <f t="shared" si="13"/>
        <v>1407856.0629150106</v>
      </c>
      <c r="K60" s="18">
        <f t="shared" si="3"/>
        <v>2.0654213489124276</v>
      </c>
      <c r="L60" s="22">
        <v>1831.85</v>
      </c>
      <c r="M60" s="22">
        <f t="shared" si="17"/>
        <v>1072.036218090464</v>
      </c>
      <c r="N60" s="14">
        <f t="shared" si="4"/>
        <v>2445849.483</v>
      </c>
      <c r="O60" s="26">
        <f t="shared" si="18"/>
        <v>0.21051521737994272</v>
      </c>
      <c r="P60" s="14">
        <f t="shared" si="19"/>
        <v>2392681.157625</v>
      </c>
      <c r="Q60" s="14">
        <f t="shared" si="5"/>
        <v>1841.0092499999996</v>
      </c>
      <c r="R60" s="14">
        <f t="shared" si="5"/>
        <v>1610.8830937499997</v>
      </c>
      <c r="S60" s="14">
        <f t="shared" si="8"/>
        <v>2622039229.7738366</v>
      </c>
      <c r="T60" s="11">
        <f t="shared" si="1"/>
        <v>2.5209037605419993</v>
      </c>
    </row>
    <row r="61" spans="1:20" ht="12.75">
      <c r="A61" s="1">
        <v>36311</v>
      </c>
      <c r="B61" s="8">
        <v>1301.84</v>
      </c>
      <c r="C61" s="8">
        <v>1.855</v>
      </c>
      <c r="D61" s="7">
        <f t="shared" si="2"/>
        <v>1.623125</v>
      </c>
      <c r="E61" s="10">
        <f t="shared" si="14"/>
        <v>0.12964792210541168</v>
      </c>
      <c r="F61" s="7">
        <f t="shared" si="15"/>
        <v>1280.84</v>
      </c>
      <c r="G61" s="15">
        <f t="shared" si="16"/>
        <v>1076.0509133218115</v>
      </c>
      <c r="H61" s="12">
        <f t="shared" si="11"/>
        <v>1744.3546318213957</v>
      </c>
      <c r="I61" s="19">
        <f t="shared" si="12"/>
        <v>1.3618833201815963</v>
      </c>
      <c r="J61" s="12">
        <f t="shared" si="13"/>
        <v>1378249.0518191091</v>
      </c>
      <c r="K61" s="18">
        <f t="shared" si="3"/>
        <v>2.000955977571165</v>
      </c>
      <c r="L61" s="22">
        <v>1858.05</v>
      </c>
      <c r="M61" s="22">
        <f t="shared" si="17"/>
        <v>1073.3092183772321</v>
      </c>
      <c r="N61" s="14">
        <f t="shared" si="4"/>
        <v>2418883.812</v>
      </c>
      <c r="O61" s="26">
        <f t="shared" si="18"/>
        <v>0.19716919779891628</v>
      </c>
      <c r="P61" s="14">
        <f t="shared" si="19"/>
        <v>2369086.1955</v>
      </c>
      <c r="Q61" s="14">
        <f t="shared" si="5"/>
        <v>3446.68275</v>
      </c>
      <c r="R61" s="14">
        <f t="shared" si="5"/>
        <v>3015.84740625</v>
      </c>
      <c r="S61" s="14">
        <f t="shared" si="8"/>
        <v>2596210293.60306</v>
      </c>
      <c r="T61" s="11">
        <f t="shared" si="1"/>
        <v>2.4862203746254843</v>
      </c>
    </row>
    <row r="62" spans="1:20" ht="12.75">
      <c r="A62" s="1">
        <v>36341</v>
      </c>
      <c r="B62" s="8">
        <v>1372.71</v>
      </c>
      <c r="C62" s="8">
        <v>1.321</v>
      </c>
      <c r="D62" s="7">
        <f t="shared" si="2"/>
        <v>1.155875</v>
      </c>
      <c r="E62" s="10">
        <f t="shared" si="14"/>
        <v>0.18433928067452204</v>
      </c>
      <c r="F62" s="7">
        <f t="shared" si="15"/>
        <v>1342.85125</v>
      </c>
      <c r="G62" s="15">
        <f t="shared" si="16"/>
        <v>1076.9771367955104</v>
      </c>
      <c r="H62" s="12">
        <f t="shared" si="11"/>
        <v>1243.7803494358488</v>
      </c>
      <c r="I62" s="19">
        <f t="shared" si="12"/>
        <v>0.9262234736988545</v>
      </c>
      <c r="J62" s="12">
        <f t="shared" si="13"/>
        <v>1446220.0943672722</v>
      </c>
      <c r="K62" s="18">
        <f t="shared" si="3"/>
        <v>2.1489539799404973</v>
      </c>
      <c r="L62" s="22">
        <v>1870.43</v>
      </c>
      <c r="M62" s="22">
        <f t="shared" si="17"/>
        <v>1074.17429679002</v>
      </c>
      <c r="N62" s="14">
        <f t="shared" si="4"/>
        <v>2567557.9653000003</v>
      </c>
      <c r="O62" s="26">
        <f t="shared" si="18"/>
        <v>0.27075194532759106</v>
      </c>
      <c r="P62" s="14">
        <f t="shared" si="19"/>
        <v>2499176.0796375</v>
      </c>
      <c r="Q62" s="14">
        <f t="shared" si="5"/>
        <v>2470.83803</v>
      </c>
      <c r="R62" s="14">
        <f t="shared" si="5"/>
        <v>2161.98327625</v>
      </c>
      <c r="S62" s="14">
        <f t="shared" si="8"/>
        <v>2758004771.8437424</v>
      </c>
      <c r="T62" s="11">
        <f t="shared" si="1"/>
        <v>2.7034798192607523</v>
      </c>
    </row>
    <row r="63" spans="1:20" ht="12.75">
      <c r="A63" s="1">
        <v>36372</v>
      </c>
      <c r="B63" s="8">
        <v>1328.72</v>
      </c>
      <c r="C63" s="8">
        <v>1.169</v>
      </c>
      <c r="D63" s="7">
        <f t="shared" si="2"/>
        <v>1.022875</v>
      </c>
      <c r="E63" s="10">
        <f t="shared" si="14"/>
        <v>0.15039158964227764</v>
      </c>
      <c r="F63" s="7">
        <f t="shared" si="15"/>
        <v>1304.36</v>
      </c>
      <c r="G63" s="15">
        <f t="shared" si="16"/>
        <v>1077.8216988710108</v>
      </c>
      <c r="H63" s="12">
        <f t="shared" si="11"/>
        <v>1101.6129887997076</v>
      </c>
      <c r="I63" s="19">
        <f t="shared" si="12"/>
        <v>0.8445620755004046</v>
      </c>
      <c r="J63" s="12">
        <f t="shared" si="13"/>
        <v>1405867.5111393915</v>
      </c>
      <c r="K63" s="18">
        <f t="shared" si="3"/>
        <v>2.061091539049778</v>
      </c>
      <c r="L63" s="22">
        <v>1808.33</v>
      </c>
      <c r="M63" s="22">
        <f t="shared" si="17"/>
        <v>1074.9597362915272</v>
      </c>
      <c r="N63" s="14">
        <f t="shared" si="4"/>
        <v>2402764.2376</v>
      </c>
      <c r="O63" s="26">
        <f t="shared" si="18"/>
        <v>0.18919119659953187</v>
      </c>
      <c r="P63" s="14">
        <f t="shared" si="19"/>
        <v>2354981.5679</v>
      </c>
      <c r="Q63" s="14">
        <f t="shared" si="5"/>
        <v>2113.93777</v>
      </c>
      <c r="R63" s="14">
        <f t="shared" si="5"/>
        <v>1849.69554875</v>
      </c>
      <c r="S63" s="14">
        <f t="shared" si="8"/>
        <v>2582874811.2212086</v>
      </c>
      <c r="T63" s="11">
        <f t="shared" si="1"/>
        <v>2.468313338935957</v>
      </c>
    </row>
    <row r="64" spans="1:20" ht="12.75">
      <c r="A64" s="1">
        <v>36403</v>
      </c>
      <c r="B64" s="8">
        <v>1320.41</v>
      </c>
      <c r="C64" s="8">
        <v>1.735</v>
      </c>
      <c r="D64" s="7">
        <f t="shared" si="2"/>
        <v>1.5181250000000002</v>
      </c>
      <c r="E64" s="10">
        <f t="shared" si="14"/>
        <v>0.14397864778099215</v>
      </c>
      <c r="F64" s="7">
        <f t="shared" si="15"/>
        <v>1297.0887500000001</v>
      </c>
      <c r="G64" s="15">
        <f t="shared" si="16"/>
        <v>1079.0831916305451</v>
      </c>
      <c r="H64" s="12">
        <f t="shared" si="11"/>
        <v>1636.2680665985533</v>
      </c>
      <c r="I64" s="19">
        <f t="shared" si="12"/>
        <v>1.2614927595344214</v>
      </c>
      <c r="J64" s="12">
        <f t="shared" si="13"/>
        <v>1399666.6681780743</v>
      </c>
      <c r="K64" s="18">
        <f t="shared" si="3"/>
        <v>2.0475900193308387</v>
      </c>
      <c r="L64" s="22">
        <v>1832.55</v>
      </c>
      <c r="M64" s="22">
        <f t="shared" si="17"/>
        <v>1076.1336841895586</v>
      </c>
      <c r="N64" s="14">
        <f t="shared" si="4"/>
        <v>2419717.3455000003</v>
      </c>
      <c r="O64" s="26">
        <f t="shared" si="18"/>
        <v>0.19758173544400015</v>
      </c>
      <c r="P64" s="14">
        <f t="shared" si="19"/>
        <v>2369815.5373125</v>
      </c>
      <c r="Q64" s="14">
        <f t="shared" si="5"/>
        <v>3179.47425</v>
      </c>
      <c r="R64" s="14">
        <f t="shared" si="5"/>
        <v>2782.0399687500003</v>
      </c>
      <c r="S64" s="14">
        <f t="shared" si="8"/>
        <v>2603939341.7102942</v>
      </c>
      <c r="T64" s="11">
        <f t="shared" si="1"/>
        <v>2.4965990273310426</v>
      </c>
    </row>
    <row r="65" spans="1:20" ht="12.75">
      <c r="A65" s="1">
        <v>36433</v>
      </c>
      <c r="B65" s="8">
        <v>1282.71</v>
      </c>
      <c r="C65" s="8">
        <v>1.544</v>
      </c>
      <c r="D65" s="7">
        <f t="shared" si="2"/>
        <v>1.351</v>
      </c>
      <c r="E65" s="10">
        <f t="shared" si="14"/>
        <v>0.11488503668948019</v>
      </c>
      <c r="F65" s="7">
        <f t="shared" si="15"/>
        <v>1264.1012500000002</v>
      </c>
      <c r="G65" s="15">
        <f t="shared" si="16"/>
        <v>1080.236454782443</v>
      </c>
      <c r="H65" s="12">
        <f t="shared" si="11"/>
        <v>1457.8413918928663</v>
      </c>
      <c r="I65" s="19">
        <f t="shared" si="12"/>
        <v>1.1532631518977345</v>
      </c>
      <c r="J65" s="12">
        <f t="shared" si="13"/>
        <v>1365528.2527860547</v>
      </c>
      <c r="K65" s="18">
        <f t="shared" si="3"/>
        <v>1.9732581113202579</v>
      </c>
      <c r="L65" s="22">
        <v>1812.32</v>
      </c>
      <c r="M65" s="22">
        <f t="shared" si="17"/>
        <v>1077.2044361537744</v>
      </c>
      <c r="N65" s="14">
        <f t="shared" si="4"/>
        <v>2324680.9872</v>
      </c>
      <c r="O65" s="26">
        <f t="shared" si="18"/>
        <v>0.15054574294890388</v>
      </c>
      <c r="P65" s="14">
        <f t="shared" si="19"/>
        <v>2286658.7238</v>
      </c>
      <c r="Q65" s="14">
        <f t="shared" si="5"/>
        <v>2798.22208</v>
      </c>
      <c r="R65" s="14">
        <f t="shared" si="5"/>
        <v>2448.44432</v>
      </c>
      <c r="S65" s="14">
        <f t="shared" si="8"/>
        <v>2504156672.0541754</v>
      </c>
      <c r="T65" s="11">
        <f t="shared" si="1"/>
        <v>2.3626097365379173</v>
      </c>
    </row>
    <row r="66" spans="1:20" ht="12.75">
      <c r="A66" s="1">
        <v>36464</v>
      </c>
      <c r="B66" s="8">
        <v>1362.93</v>
      </c>
      <c r="C66" s="8">
        <v>0.918</v>
      </c>
      <c r="D66" s="7">
        <f t="shared" si="2"/>
        <v>0.80325</v>
      </c>
      <c r="E66" s="10">
        <f t="shared" si="14"/>
        <v>0.17679191949481418</v>
      </c>
      <c r="F66" s="7">
        <f t="shared" si="15"/>
        <v>1334.29375</v>
      </c>
      <c r="G66" s="15">
        <f t="shared" si="16"/>
        <v>1080.8867613077518</v>
      </c>
      <c r="H66" s="12">
        <f t="shared" si="11"/>
        <v>867.6999323039973</v>
      </c>
      <c r="I66" s="19">
        <f t="shared" si="12"/>
        <v>0.6503065253089864</v>
      </c>
      <c r="J66" s="12">
        <f t="shared" si="13"/>
        <v>1442220.4500706752</v>
      </c>
      <c r="K66" s="18">
        <f t="shared" si="3"/>
        <v>2.1402452807078087</v>
      </c>
      <c r="L66" s="22">
        <v>1835.59</v>
      </c>
      <c r="M66" s="22">
        <f t="shared" si="17"/>
        <v>1077.808312715846</v>
      </c>
      <c r="N66" s="14">
        <f t="shared" si="4"/>
        <v>2501780.6787</v>
      </c>
      <c r="O66" s="26">
        <f t="shared" si="18"/>
        <v>0.23819703671988846</v>
      </c>
      <c r="P66" s="14">
        <f t="shared" si="19"/>
        <v>2441620.9538625</v>
      </c>
      <c r="Q66" s="14">
        <f t="shared" si="5"/>
        <v>1685.07162</v>
      </c>
      <c r="R66" s="14">
        <f t="shared" si="5"/>
        <v>1474.4376674999999</v>
      </c>
      <c r="S66" s="14">
        <f t="shared" si="8"/>
        <v>2696440012.094751</v>
      </c>
      <c r="T66" s="11">
        <f t="shared" si="1"/>
        <v>2.6208099676217342</v>
      </c>
    </row>
    <row r="67" spans="1:20" ht="12.75">
      <c r="A67" s="1">
        <v>36494</v>
      </c>
      <c r="B67" s="8">
        <v>1388.91</v>
      </c>
      <c r="C67" s="8">
        <v>1.725</v>
      </c>
      <c r="D67" s="7">
        <f t="shared" si="2"/>
        <v>1.5093750000000001</v>
      </c>
      <c r="E67" s="10">
        <f t="shared" si="14"/>
        <v>0.19684104459182972</v>
      </c>
      <c r="F67" s="7">
        <f t="shared" si="15"/>
        <v>1357.0262500000003</v>
      </c>
      <c r="G67" s="15">
        <f t="shared" si="16"/>
        <v>1082.0889955720845</v>
      </c>
      <c r="H67" s="12">
        <f t="shared" si="11"/>
        <v>1631.4634553488881</v>
      </c>
      <c r="I67" s="19">
        <f t="shared" si="12"/>
        <v>1.2022342643326815</v>
      </c>
      <c r="J67" s="12">
        <f t="shared" si="13"/>
        <v>1468423.1718274527</v>
      </c>
      <c r="K67" s="18">
        <f t="shared" si="3"/>
        <v>2.1972982599069235</v>
      </c>
      <c r="L67" s="22">
        <v>1919.47</v>
      </c>
      <c r="M67" s="22">
        <f t="shared" si="17"/>
        <v>1078.9289617623715</v>
      </c>
      <c r="N67" s="14">
        <f t="shared" si="4"/>
        <v>2665971.0777000003</v>
      </c>
      <c r="O67" s="26">
        <f t="shared" si="18"/>
        <v>0.3194591822111139</v>
      </c>
      <c r="P67" s="14">
        <f t="shared" si="19"/>
        <v>2585287.5529875</v>
      </c>
      <c r="Q67" s="14">
        <f t="shared" si="5"/>
        <v>3311.08575</v>
      </c>
      <c r="R67" s="14">
        <f t="shared" si="5"/>
        <v>2897.2000312500004</v>
      </c>
      <c r="S67" s="14">
        <f t="shared" si="8"/>
        <v>2876393406.951372</v>
      </c>
      <c r="T67" s="11">
        <f t="shared" si="1"/>
        <v>2.862453409671847</v>
      </c>
    </row>
    <row r="68" spans="1:20" ht="12.75">
      <c r="A68" s="1">
        <v>36525</v>
      </c>
      <c r="B68" s="8">
        <v>1469.25</v>
      </c>
      <c r="C68" s="8">
        <v>1.411</v>
      </c>
      <c r="D68" s="7">
        <f t="shared" si="2"/>
        <v>1.234625</v>
      </c>
      <c r="E68" s="10">
        <f t="shared" si="14"/>
        <v>0.25884053305581034</v>
      </c>
      <c r="F68" s="7">
        <f t="shared" si="15"/>
        <v>1427.3237499999998</v>
      </c>
      <c r="G68" s="15">
        <f t="shared" si="16"/>
        <v>1083.0249949388422</v>
      </c>
      <c r="H68" s="12">
        <f t="shared" si="11"/>
        <v>1335.9741261581848</v>
      </c>
      <c r="I68" s="19">
        <f t="shared" si="12"/>
        <v>0.9359993667576715</v>
      </c>
      <c r="J68" s="12">
        <f t="shared" si="13"/>
        <v>1545827.297119839</v>
      </c>
      <c r="K68" s="18">
        <f>+J68/$J$8-1</f>
        <v>2.365835558864805</v>
      </c>
      <c r="L68" s="22">
        <v>1924.43</v>
      </c>
      <c r="M68" s="22">
        <f t="shared" si="17"/>
        <v>1079.8003587756539</v>
      </c>
      <c r="N68" s="14">
        <f t="shared" si="4"/>
        <v>2827468.7775000003</v>
      </c>
      <c r="O68" s="26">
        <f t="shared" si="18"/>
        <v>0.3993886400696447</v>
      </c>
      <c r="P68" s="14">
        <f t="shared" si="19"/>
        <v>2726598.0403125007</v>
      </c>
      <c r="Q68" s="14">
        <f t="shared" si="5"/>
        <v>2715.37073</v>
      </c>
      <c r="R68" s="14">
        <f t="shared" si="5"/>
        <v>2375.9493887500003</v>
      </c>
      <c r="S68" s="14">
        <f t="shared" si="8"/>
        <v>3053101800.37146</v>
      </c>
      <c r="T68" s="11">
        <f>+S68/$S$8-1</f>
        <v>3.0997394273054537</v>
      </c>
    </row>
    <row r="69" spans="1:6" ht="12.75">
      <c r="A69" s="1"/>
      <c r="D69" s="7"/>
      <c r="E69" s="10"/>
      <c r="F69" s="7"/>
    </row>
  </sheetData>
  <printOptions gridLines="1"/>
  <pageMargins left="0.7874015748031497" right="0.7874015748031497" top="0.984251968503937" bottom="0.984251968503937" header="0.5118110236220472" footer="0.5118110236220472"/>
  <pageSetup fitToHeight="24" fitToWidth="1" horizontalDpi="360" verticalDpi="360" orientation="landscape" paperSize="9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9"/>
  <sheetViews>
    <sheetView zoomScale="75" zoomScaleNormal="75" workbookViewId="0" topLeftCell="A1">
      <pane xSplit="2" ySplit="7" topLeftCell="C51" activePane="bottomRight" state="frozen"/>
      <selection pane="topLeft" activeCell="A1" sqref="A1"/>
      <selection pane="topRight" activeCell="C1" sqref="C1"/>
      <selection pane="bottomLeft" activeCell="A26" sqref="A26"/>
      <selection pane="bottomRight" activeCell="B77" sqref="B77"/>
    </sheetView>
  </sheetViews>
  <sheetFormatPr defaultColWidth="9.140625" defaultRowHeight="12.75"/>
  <cols>
    <col min="1" max="1" width="12.28125" style="0" bestFit="1" customWidth="1"/>
    <col min="2" max="2" width="14.421875" style="8" bestFit="1" customWidth="1"/>
    <col min="3" max="3" width="10.28125" style="8" bestFit="1" customWidth="1"/>
    <col min="4" max="4" width="10.28125" style="8" customWidth="1"/>
    <col min="5" max="6" width="12.00390625" style="8" bestFit="1" customWidth="1"/>
    <col min="7" max="7" width="10.140625" style="15" bestFit="1" customWidth="1"/>
    <col min="8" max="8" width="9.140625" style="12" customWidth="1"/>
    <col min="9" max="9" width="10.57421875" style="28" bestFit="1" customWidth="1"/>
    <col min="10" max="10" width="14.28125" style="12" bestFit="1" customWidth="1"/>
    <col min="11" max="11" width="13.8515625" style="0" bestFit="1" customWidth="1"/>
    <col min="12" max="12" width="9.7109375" style="22" bestFit="1" customWidth="1"/>
    <col min="13" max="13" width="9.7109375" style="22" customWidth="1"/>
    <col min="14" max="14" width="10.8515625" style="12" bestFit="1" customWidth="1"/>
    <col min="15" max="17" width="9.140625" style="12" customWidth="1"/>
    <col min="19" max="19" width="14.8515625" style="12" bestFit="1" customWidth="1"/>
    <col min="20" max="21" width="9.140625" style="12" customWidth="1"/>
  </cols>
  <sheetData>
    <row r="3" spans="3:4" ht="12.75">
      <c r="C3" s="9"/>
      <c r="D3" s="27"/>
    </row>
    <row r="6" spans="2:21" s="2" customFormat="1" ht="12.75">
      <c r="B6" s="6"/>
      <c r="C6" s="6" t="s">
        <v>2</v>
      </c>
      <c r="D6" s="6" t="s">
        <v>2</v>
      </c>
      <c r="E6" s="6" t="s">
        <v>5</v>
      </c>
      <c r="F6" s="6" t="s">
        <v>1</v>
      </c>
      <c r="G6" s="16"/>
      <c r="H6" s="13"/>
      <c r="I6" s="20"/>
      <c r="J6" s="13"/>
      <c r="L6" s="23"/>
      <c r="M6" s="23"/>
      <c r="N6" s="12"/>
      <c r="O6" s="12"/>
      <c r="P6" s="12"/>
      <c r="Q6" s="12"/>
      <c r="R6"/>
      <c r="S6" s="13"/>
      <c r="T6" s="13"/>
      <c r="U6" s="13"/>
    </row>
    <row r="7" spans="1:21" s="2" customFormat="1" ht="12.75">
      <c r="A7" s="2" t="s">
        <v>0</v>
      </c>
      <c r="B7" s="6" t="s">
        <v>1</v>
      </c>
      <c r="C7" s="6" t="s">
        <v>3</v>
      </c>
      <c r="D7" s="6" t="s">
        <v>4</v>
      </c>
      <c r="E7" s="6" t="s">
        <v>6</v>
      </c>
      <c r="F7" s="6" t="s">
        <v>6</v>
      </c>
      <c r="G7" s="16" t="s">
        <v>7</v>
      </c>
      <c r="H7" s="13" t="s">
        <v>8</v>
      </c>
      <c r="I7" s="20" t="s">
        <v>9</v>
      </c>
      <c r="J7" s="13" t="s">
        <v>10</v>
      </c>
      <c r="K7" s="2" t="s">
        <v>11</v>
      </c>
      <c r="L7" s="23" t="s">
        <v>12</v>
      </c>
      <c r="M7" s="23"/>
      <c r="N7" s="13" t="s">
        <v>13</v>
      </c>
      <c r="O7" s="13" t="s">
        <v>16</v>
      </c>
      <c r="P7" s="13" t="s">
        <v>17</v>
      </c>
      <c r="Q7" s="13" t="s">
        <v>14</v>
      </c>
      <c r="R7" s="2" t="s">
        <v>15</v>
      </c>
      <c r="S7" s="13" t="s">
        <v>18</v>
      </c>
      <c r="T7" s="13"/>
      <c r="U7" s="13"/>
    </row>
    <row r="8" spans="1:21" s="5" customFormat="1" ht="12.75">
      <c r="A8" s="3">
        <v>34702</v>
      </c>
      <c r="B8" s="6">
        <v>459.11</v>
      </c>
      <c r="C8" s="7"/>
      <c r="D8" s="7">
        <f aca="true" t="shared" si="0" ref="D8:D39">+C8*0.875</f>
        <v>0</v>
      </c>
      <c r="E8" s="7"/>
      <c r="F8" s="7"/>
      <c r="G8" s="17">
        <v>1000</v>
      </c>
      <c r="H8" s="14"/>
      <c r="I8" s="21"/>
      <c r="J8" s="14">
        <f aca="true" t="shared" si="1" ref="J8:J50">+G8*B8</f>
        <v>459110</v>
      </c>
      <c r="L8" s="23">
        <v>1624</v>
      </c>
      <c r="M8" s="24">
        <v>1000</v>
      </c>
      <c r="N8" s="14">
        <f aca="true" t="shared" si="2" ref="N8:N39">+$L8*B8</f>
        <v>745594.64</v>
      </c>
      <c r="O8" s="14"/>
      <c r="P8" s="14"/>
      <c r="Q8" s="14">
        <f aca="true" t="shared" si="3" ref="Q8:Q39">+$L8*C8</f>
        <v>0</v>
      </c>
      <c r="R8" s="14">
        <f aca="true" t="shared" si="4" ref="R8:R39">+$L8*D8</f>
        <v>0</v>
      </c>
      <c r="S8" s="14">
        <f>+N8*G8</f>
        <v>745594640</v>
      </c>
      <c r="T8" s="27">
        <f aca="true" t="shared" si="5" ref="T8:T39">+S8/$S$8-1</f>
        <v>0</v>
      </c>
      <c r="U8" s="14"/>
    </row>
    <row r="9" spans="1:20" ht="12.75">
      <c r="A9" s="1">
        <v>34730</v>
      </c>
      <c r="B9" s="8">
        <v>470.42</v>
      </c>
      <c r="D9" s="7">
        <f t="shared" si="0"/>
        <v>0</v>
      </c>
      <c r="E9" s="7"/>
      <c r="F9" s="7"/>
      <c r="G9" s="17">
        <f>+G8</f>
        <v>1000</v>
      </c>
      <c r="H9" s="14"/>
      <c r="J9" s="12">
        <f t="shared" si="1"/>
        <v>470420</v>
      </c>
      <c r="K9" s="29">
        <f aca="true" t="shared" si="6" ref="K9:K40">+J9/$J$8-1</f>
        <v>0.024634619154451087</v>
      </c>
      <c r="L9" s="22">
        <v>1608</v>
      </c>
      <c r="M9" s="22">
        <f>+M8</f>
        <v>1000</v>
      </c>
      <c r="N9" s="14">
        <f t="shared" si="2"/>
        <v>756435.36</v>
      </c>
      <c r="O9" s="14"/>
      <c r="P9" s="14"/>
      <c r="Q9" s="14">
        <f t="shared" si="3"/>
        <v>0</v>
      </c>
      <c r="R9" s="14">
        <f t="shared" si="4"/>
        <v>0</v>
      </c>
      <c r="S9" s="14">
        <f aca="true" t="shared" si="7" ref="S9:S40">+N9*M9</f>
        <v>756435360</v>
      </c>
      <c r="T9" s="27">
        <f t="shared" si="5"/>
        <v>0.014539696798249624</v>
      </c>
    </row>
    <row r="10" spans="1:20" ht="12.75">
      <c r="A10" s="1">
        <v>34758</v>
      </c>
      <c r="B10" s="8">
        <v>487.39</v>
      </c>
      <c r="C10" s="8">
        <v>1.345</v>
      </c>
      <c r="D10" s="7">
        <f t="shared" si="0"/>
        <v>1.176875</v>
      </c>
      <c r="E10" s="7"/>
      <c r="F10" s="7"/>
      <c r="G10" s="15">
        <f aca="true" t="shared" si="8" ref="G10:G41">+G9+I10</f>
        <v>1002.4146474076202</v>
      </c>
      <c r="H10" s="14">
        <f aca="true" t="shared" si="9" ref="H10:H41">+G9*D10</f>
        <v>1176.875</v>
      </c>
      <c r="I10" s="28">
        <f aca="true" t="shared" si="10" ref="I10:I50">+H10/B10</f>
        <v>2.414647407620181</v>
      </c>
      <c r="J10" s="12">
        <f t="shared" si="1"/>
        <v>488566.875</v>
      </c>
      <c r="K10" s="29">
        <f t="shared" si="6"/>
        <v>0.06416082202522277</v>
      </c>
      <c r="L10" s="22">
        <v>1660.5</v>
      </c>
      <c r="M10" s="22">
        <f aca="true" t="shared" si="11" ref="M10:M50">+M9+R10/N10*1000</f>
        <v>1002.4146474076202</v>
      </c>
      <c r="N10" s="14">
        <f t="shared" si="2"/>
        <v>809311.095</v>
      </c>
      <c r="O10" s="14"/>
      <c r="P10" s="14"/>
      <c r="Q10" s="14">
        <f t="shared" si="3"/>
        <v>2233.3725</v>
      </c>
      <c r="R10" s="14">
        <f t="shared" si="4"/>
        <v>1954.2009374999998</v>
      </c>
      <c r="S10" s="14">
        <f t="shared" si="7"/>
        <v>811265295.9375</v>
      </c>
      <c r="T10" s="27">
        <f t="shared" si="5"/>
        <v>0.08807822966310486</v>
      </c>
    </row>
    <row r="11" spans="1:20" ht="12.75">
      <c r="A11" s="1">
        <v>34789</v>
      </c>
      <c r="B11" s="8">
        <v>500.71</v>
      </c>
      <c r="C11" s="8">
        <v>1.039</v>
      </c>
      <c r="D11" s="7">
        <f t="shared" si="0"/>
        <v>0.909125</v>
      </c>
      <c r="E11" s="7"/>
      <c r="F11" s="7"/>
      <c r="G11" s="15">
        <f t="shared" si="8"/>
        <v>1004.2347033608156</v>
      </c>
      <c r="H11" s="14">
        <f t="shared" si="9"/>
        <v>911.3202163244528</v>
      </c>
      <c r="I11" s="28">
        <f t="shared" si="10"/>
        <v>1.8200559531953682</v>
      </c>
      <c r="J11" s="12">
        <f t="shared" si="1"/>
        <v>502830.35831979394</v>
      </c>
      <c r="K11" s="29">
        <f t="shared" si="6"/>
        <v>0.0952285036696956</v>
      </c>
      <c r="L11" s="22">
        <v>1698</v>
      </c>
      <c r="M11" s="22">
        <f t="shared" si="11"/>
        <v>1004.2303191537408</v>
      </c>
      <c r="N11" s="14">
        <f t="shared" si="2"/>
        <v>850205.58</v>
      </c>
      <c r="O11" s="14"/>
      <c r="P11" s="14"/>
      <c r="Q11" s="14">
        <f t="shared" si="3"/>
        <v>1764.222</v>
      </c>
      <c r="R11" s="14">
        <f t="shared" si="4"/>
        <v>1543.69425</v>
      </c>
      <c r="S11" s="14">
        <f t="shared" si="7"/>
        <v>853802220.9496912</v>
      </c>
      <c r="T11" s="27">
        <f t="shared" si="5"/>
        <v>0.14512923664484934</v>
      </c>
    </row>
    <row r="12" spans="1:20" ht="12.75">
      <c r="A12" s="1">
        <v>34819</v>
      </c>
      <c r="B12" s="8">
        <v>514.71</v>
      </c>
      <c r="C12" s="8">
        <v>0.735</v>
      </c>
      <c r="D12" s="7">
        <f t="shared" si="0"/>
        <v>0.643125</v>
      </c>
      <c r="E12" s="7"/>
      <c r="F12" s="7"/>
      <c r="G12" s="15">
        <f t="shared" si="8"/>
        <v>1005.4894845844152</v>
      </c>
      <c r="H12" s="14">
        <f t="shared" si="9"/>
        <v>645.8484435989245</v>
      </c>
      <c r="I12" s="28">
        <f t="shared" si="10"/>
        <v>1.2547812235995501</v>
      </c>
      <c r="J12" s="12">
        <f t="shared" si="1"/>
        <v>517535.4926104444</v>
      </c>
      <c r="K12" s="29">
        <f t="shared" si="6"/>
        <v>0.127258157327099</v>
      </c>
      <c r="L12" s="22">
        <v>1678</v>
      </c>
      <c r="M12" s="22">
        <f t="shared" si="11"/>
        <v>1005.4798091578207</v>
      </c>
      <c r="N12" s="14">
        <f t="shared" si="2"/>
        <v>863683.38</v>
      </c>
      <c r="O12" s="14"/>
      <c r="P12" s="14"/>
      <c r="Q12" s="14">
        <f t="shared" si="3"/>
        <v>1233.33</v>
      </c>
      <c r="R12" s="14">
        <f t="shared" si="4"/>
        <v>1079.16375</v>
      </c>
      <c r="S12" s="14">
        <f t="shared" si="7"/>
        <v>868416200.0951816</v>
      </c>
      <c r="T12" s="27">
        <f t="shared" si="5"/>
        <v>0.16472967146757056</v>
      </c>
    </row>
    <row r="13" spans="1:20" ht="12.75">
      <c r="A13" s="1">
        <v>34850</v>
      </c>
      <c r="B13" s="8">
        <v>533.4</v>
      </c>
      <c r="C13" s="8">
        <v>1.841</v>
      </c>
      <c r="D13" s="7">
        <f t="shared" si="0"/>
        <v>1.610875</v>
      </c>
      <c r="E13" s="7"/>
      <c r="F13" s="7"/>
      <c r="G13" s="15">
        <f t="shared" si="8"/>
        <v>1008.5260760232602</v>
      </c>
      <c r="H13" s="14">
        <f t="shared" si="9"/>
        <v>1619.71787347992</v>
      </c>
      <c r="I13" s="28">
        <f t="shared" si="10"/>
        <v>3.0365914388449946</v>
      </c>
      <c r="J13" s="12">
        <f t="shared" si="1"/>
        <v>537947.808950807</v>
      </c>
      <c r="K13" s="29">
        <f t="shared" si="6"/>
        <v>0.17171877970596805</v>
      </c>
      <c r="L13" s="22">
        <v>1642.5</v>
      </c>
      <c r="M13" s="22">
        <f t="shared" si="11"/>
        <v>1008.4998222811803</v>
      </c>
      <c r="N13" s="14">
        <f t="shared" si="2"/>
        <v>876109.5</v>
      </c>
      <c r="O13" s="14"/>
      <c r="P13" s="14"/>
      <c r="Q13" s="14">
        <f t="shared" si="3"/>
        <v>3023.8424999999997</v>
      </c>
      <c r="R13" s="14">
        <f t="shared" si="4"/>
        <v>2645.8621875</v>
      </c>
      <c r="S13" s="14">
        <f t="shared" si="7"/>
        <v>883556275.0488538</v>
      </c>
      <c r="T13" s="27">
        <f t="shared" si="5"/>
        <v>0.18503571196388124</v>
      </c>
    </row>
    <row r="14" spans="1:20" ht="12.75">
      <c r="A14" s="1">
        <v>34880</v>
      </c>
      <c r="B14" s="8">
        <v>544.75</v>
      </c>
      <c r="C14" s="8">
        <v>1.03</v>
      </c>
      <c r="D14" s="7">
        <f t="shared" si="0"/>
        <v>0.90125</v>
      </c>
      <c r="E14" s="7"/>
      <c r="F14" s="7"/>
      <c r="G14" s="15">
        <f t="shared" si="8"/>
        <v>1010.1946104445836</v>
      </c>
      <c r="H14" s="14">
        <f t="shared" si="9"/>
        <v>908.9341260159632</v>
      </c>
      <c r="I14" s="28">
        <f t="shared" si="10"/>
        <v>1.6685344213234754</v>
      </c>
      <c r="J14" s="12">
        <f t="shared" si="1"/>
        <v>550303.514039687</v>
      </c>
      <c r="K14" s="29">
        <f t="shared" si="6"/>
        <v>0.19863107760599208</v>
      </c>
      <c r="L14" s="22">
        <v>1635</v>
      </c>
      <c r="M14" s="22">
        <f t="shared" si="11"/>
        <v>1010.1542509181697</v>
      </c>
      <c r="N14" s="14">
        <f t="shared" si="2"/>
        <v>890666.25</v>
      </c>
      <c r="O14" s="14"/>
      <c r="P14" s="14"/>
      <c r="Q14" s="14">
        <f t="shared" si="3"/>
        <v>1684.05</v>
      </c>
      <c r="R14" s="14">
        <f t="shared" si="4"/>
        <v>1473.54375</v>
      </c>
      <c r="S14" s="14">
        <f t="shared" si="7"/>
        <v>899710298.5868453</v>
      </c>
      <c r="T14" s="27">
        <f t="shared" si="5"/>
        <v>0.2067016718184096</v>
      </c>
    </row>
    <row r="15" spans="1:20" ht="12.75">
      <c r="A15" s="1">
        <v>34911</v>
      </c>
      <c r="B15" s="8">
        <v>562.06</v>
      </c>
      <c r="C15" s="8">
        <v>0.745</v>
      </c>
      <c r="D15" s="7">
        <f t="shared" si="0"/>
        <v>0.651875</v>
      </c>
      <c r="E15" s="7"/>
      <c r="F15" s="7"/>
      <c r="G15" s="15">
        <f t="shared" si="8"/>
        <v>1011.3662302212687</v>
      </c>
      <c r="H15" s="14">
        <f t="shared" si="9"/>
        <v>658.520611683563</v>
      </c>
      <c r="I15" s="28">
        <f t="shared" si="10"/>
        <v>1.1716197766849856</v>
      </c>
      <c r="J15" s="12">
        <f t="shared" si="1"/>
        <v>568448.5033581662</v>
      </c>
      <c r="K15" s="29">
        <f t="shared" si="6"/>
        <v>0.23815317322246554</v>
      </c>
      <c r="L15" s="22">
        <v>1593</v>
      </c>
      <c r="M15" s="22">
        <f t="shared" si="11"/>
        <v>1011.3140470253469</v>
      </c>
      <c r="N15" s="14">
        <f t="shared" si="2"/>
        <v>895361.58</v>
      </c>
      <c r="O15" s="14"/>
      <c r="P15" s="14"/>
      <c r="Q15" s="14">
        <f t="shared" si="3"/>
        <v>1186.785</v>
      </c>
      <c r="R15" s="14">
        <f t="shared" si="4"/>
        <v>1038.4368749999999</v>
      </c>
      <c r="S15" s="14">
        <f t="shared" si="7"/>
        <v>905491743.0208088</v>
      </c>
      <c r="T15" s="27">
        <f t="shared" si="5"/>
        <v>0.21445581076174158</v>
      </c>
    </row>
    <row r="16" spans="1:20" ht="12.75">
      <c r="A16" s="1">
        <v>34942</v>
      </c>
      <c r="B16" s="8">
        <v>561.88</v>
      </c>
      <c r="C16" s="8">
        <v>1.587</v>
      </c>
      <c r="D16" s="7">
        <f t="shared" si="0"/>
        <v>1.388625</v>
      </c>
      <c r="E16" s="7"/>
      <c r="F16" s="7"/>
      <c r="G16" s="15">
        <f t="shared" si="8"/>
        <v>1013.8657113052029</v>
      </c>
      <c r="H16" s="14">
        <f t="shared" si="9"/>
        <v>1404.4084314410093</v>
      </c>
      <c r="I16" s="28">
        <f t="shared" si="10"/>
        <v>2.4994810839343087</v>
      </c>
      <c r="J16" s="12">
        <f t="shared" si="1"/>
        <v>569670.8658681674</v>
      </c>
      <c r="K16" s="29">
        <f t="shared" si="6"/>
        <v>0.240815634310225</v>
      </c>
      <c r="L16" s="22">
        <v>1624</v>
      </c>
      <c r="M16" s="22">
        <f t="shared" si="11"/>
        <v>1013.7854377137501</v>
      </c>
      <c r="N16" s="14">
        <f t="shared" si="2"/>
        <v>912493.12</v>
      </c>
      <c r="O16" s="14"/>
      <c r="P16" s="14"/>
      <c r="Q16" s="14">
        <f t="shared" si="3"/>
        <v>2577.288</v>
      </c>
      <c r="R16" s="14">
        <f t="shared" si="4"/>
        <v>2255.127</v>
      </c>
      <c r="S16" s="14">
        <f t="shared" si="7"/>
        <v>925072237.0699855</v>
      </c>
      <c r="T16" s="27">
        <f t="shared" si="5"/>
        <v>0.24071739178541507</v>
      </c>
    </row>
    <row r="17" spans="1:20" ht="12.75">
      <c r="A17" s="1">
        <v>34972</v>
      </c>
      <c r="B17" s="8">
        <v>584.41</v>
      </c>
      <c r="C17" s="8">
        <v>1.17</v>
      </c>
      <c r="D17" s="7">
        <f t="shared" si="0"/>
        <v>1.02375</v>
      </c>
      <c r="E17" s="7"/>
      <c r="F17" s="7"/>
      <c r="G17" s="15">
        <f t="shared" si="8"/>
        <v>1015.6417675361859</v>
      </c>
      <c r="H17" s="14">
        <f t="shared" si="9"/>
        <v>1037.9450219487014</v>
      </c>
      <c r="I17" s="28">
        <f t="shared" si="10"/>
        <v>1.7760562309828742</v>
      </c>
      <c r="J17" s="12">
        <f t="shared" si="1"/>
        <v>593551.2053658223</v>
      </c>
      <c r="K17" s="29">
        <f t="shared" si="6"/>
        <v>0.2928300524184233</v>
      </c>
      <c r="L17" s="22">
        <v>1610.5</v>
      </c>
      <c r="M17" s="22">
        <f t="shared" si="11"/>
        <v>1015.5372044528544</v>
      </c>
      <c r="N17" s="14">
        <f t="shared" si="2"/>
        <v>941192.3049999999</v>
      </c>
      <c r="O17" s="14"/>
      <c r="P17" s="14"/>
      <c r="Q17" s="14">
        <f t="shared" si="3"/>
        <v>1884.2849999999999</v>
      </c>
      <c r="R17" s="14">
        <f t="shared" si="4"/>
        <v>1648.7493749999999</v>
      </c>
      <c r="S17" s="14">
        <f t="shared" si="7"/>
        <v>955815802.2722383</v>
      </c>
      <c r="T17" s="27">
        <f t="shared" si="5"/>
        <v>0.2819510106352672</v>
      </c>
    </row>
    <row r="18" spans="1:20" ht="12.75">
      <c r="A18" s="1">
        <v>35003</v>
      </c>
      <c r="B18" s="8">
        <v>581.5</v>
      </c>
      <c r="C18" s="8">
        <v>0.823</v>
      </c>
      <c r="D18" s="7">
        <f t="shared" si="0"/>
        <v>0.7201249999999999</v>
      </c>
      <c r="E18" s="7"/>
      <c r="F18" s="7"/>
      <c r="G18" s="15">
        <f t="shared" si="8"/>
        <v>1016.8995302667912</v>
      </c>
      <c r="H18" s="14">
        <f t="shared" si="9"/>
        <v>731.3890278469958</v>
      </c>
      <c r="I18" s="28">
        <f t="shared" si="10"/>
        <v>1.2577627306053238</v>
      </c>
      <c r="J18" s="12">
        <f t="shared" si="1"/>
        <v>591327.0768501391</v>
      </c>
      <c r="K18" s="29">
        <f t="shared" si="6"/>
        <v>0.2879856174993771</v>
      </c>
      <c r="L18" s="22">
        <v>1592</v>
      </c>
      <c r="M18" s="22">
        <f t="shared" si="11"/>
        <v>1016.7755965422783</v>
      </c>
      <c r="N18" s="14">
        <f t="shared" si="2"/>
        <v>925748</v>
      </c>
      <c r="O18" s="14"/>
      <c r="P18" s="14"/>
      <c r="Q18" s="14">
        <f t="shared" si="3"/>
        <v>1310.216</v>
      </c>
      <c r="R18" s="14">
        <f t="shared" si="4"/>
        <v>1146.4389999999999</v>
      </c>
      <c r="S18" s="14">
        <f t="shared" si="7"/>
        <v>941277974.947821</v>
      </c>
      <c r="T18" s="27">
        <f t="shared" si="5"/>
        <v>0.2624527114999391</v>
      </c>
    </row>
    <row r="19" spans="1:20" ht="12.75">
      <c r="A19" s="1">
        <v>35033</v>
      </c>
      <c r="B19" s="8">
        <v>605.37</v>
      </c>
      <c r="C19" s="8">
        <v>1.632</v>
      </c>
      <c r="D19" s="7">
        <f t="shared" si="0"/>
        <v>1.428</v>
      </c>
      <c r="E19" s="7"/>
      <c r="F19" s="7"/>
      <c r="G19" s="15">
        <f t="shared" si="8"/>
        <v>1019.2982823179682</v>
      </c>
      <c r="H19" s="14">
        <f t="shared" si="9"/>
        <v>1452.1325292209779</v>
      </c>
      <c r="I19" s="28">
        <f t="shared" si="10"/>
        <v>2.3987520511769294</v>
      </c>
      <c r="J19" s="12">
        <f t="shared" si="1"/>
        <v>617052.6011668284</v>
      </c>
      <c r="K19" s="29">
        <f t="shared" si="6"/>
        <v>0.34401908293617733</v>
      </c>
      <c r="L19" s="22">
        <v>1600.5</v>
      </c>
      <c r="M19" s="22">
        <f t="shared" si="11"/>
        <v>1019.1344844951005</v>
      </c>
      <c r="N19" s="14">
        <f t="shared" si="2"/>
        <v>968894.685</v>
      </c>
      <c r="O19" s="14"/>
      <c r="P19" s="14"/>
      <c r="Q19" s="14">
        <f t="shared" si="3"/>
        <v>2612.0159999999996</v>
      </c>
      <c r="R19" s="14">
        <f t="shared" si="4"/>
        <v>2285.514</v>
      </c>
      <c r="S19" s="14">
        <f t="shared" si="7"/>
        <v>987433985.3275179</v>
      </c>
      <c r="T19" s="27">
        <f t="shared" si="5"/>
        <v>0.32435767688394046</v>
      </c>
    </row>
    <row r="20" spans="1:20" ht="12.75">
      <c r="A20" s="1">
        <v>35064</v>
      </c>
      <c r="B20" s="8">
        <v>615.393</v>
      </c>
      <c r="C20" s="8">
        <v>1.101</v>
      </c>
      <c r="D20" s="7">
        <f t="shared" si="0"/>
        <v>0.963375</v>
      </c>
      <c r="E20" s="7"/>
      <c r="F20" s="7"/>
      <c r="G20" s="15">
        <f t="shared" si="8"/>
        <v>1020.8939561113459</v>
      </c>
      <c r="H20" s="14">
        <f t="shared" si="9"/>
        <v>981.9664827280726</v>
      </c>
      <c r="I20" s="28">
        <f t="shared" si="10"/>
        <v>1.5956737933776832</v>
      </c>
      <c r="J20" s="12">
        <f t="shared" si="1"/>
        <v>628250.9943332295</v>
      </c>
      <c r="K20" s="29">
        <f t="shared" si="6"/>
        <v>0.3684106082055052</v>
      </c>
      <c r="L20" s="22">
        <v>1587.5</v>
      </c>
      <c r="M20" s="22">
        <f t="shared" si="11"/>
        <v>1020.6999475406666</v>
      </c>
      <c r="N20" s="14">
        <f t="shared" si="2"/>
        <v>976936.3875000001</v>
      </c>
      <c r="O20" s="14"/>
      <c r="P20" s="14"/>
      <c r="Q20" s="14">
        <f t="shared" si="3"/>
        <v>1747.8374999999999</v>
      </c>
      <c r="R20" s="14">
        <f t="shared" si="4"/>
        <v>1529.3578125</v>
      </c>
      <c r="S20" s="14">
        <f t="shared" si="7"/>
        <v>997158919.4718184</v>
      </c>
      <c r="T20" s="27">
        <f t="shared" si="5"/>
        <v>0.3374008690188792</v>
      </c>
    </row>
    <row r="21" spans="1:20" ht="12.75">
      <c r="A21" s="1">
        <v>35095</v>
      </c>
      <c r="B21" s="8">
        <v>636.02</v>
      </c>
      <c r="C21" s="8">
        <v>0.849</v>
      </c>
      <c r="D21" s="7">
        <f t="shared" si="0"/>
        <v>0.742875</v>
      </c>
      <c r="E21" s="7"/>
      <c r="F21" s="7"/>
      <c r="G21" s="15">
        <f t="shared" si="8"/>
        <v>1022.0863660947524</v>
      </c>
      <c r="H21" s="14">
        <f t="shared" si="9"/>
        <v>758.396597646216</v>
      </c>
      <c r="I21" s="28">
        <f t="shared" si="10"/>
        <v>1.1924099834065218</v>
      </c>
      <c r="J21" s="12">
        <f t="shared" si="1"/>
        <v>650067.3705635844</v>
      </c>
      <c r="K21" s="29">
        <f t="shared" si="6"/>
        <v>0.41592945168605433</v>
      </c>
      <c r="L21" s="22">
        <v>1583</v>
      </c>
      <c r="M21" s="22">
        <f t="shared" si="11"/>
        <v>1021.867953263757</v>
      </c>
      <c r="N21" s="14">
        <f t="shared" si="2"/>
        <v>1006819.6599999999</v>
      </c>
      <c r="O21" s="14"/>
      <c r="P21" s="14"/>
      <c r="Q21" s="14">
        <f t="shared" si="3"/>
        <v>1343.9669999999999</v>
      </c>
      <c r="R21" s="14">
        <f t="shared" si="4"/>
        <v>1175.971125</v>
      </c>
      <c r="S21" s="14">
        <f t="shared" si="7"/>
        <v>1028836745.2699116</v>
      </c>
      <c r="T21" s="27">
        <f t="shared" si="5"/>
        <v>0.37988752879166565</v>
      </c>
    </row>
    <row r="22" spans="1:20" ht="12.75">
      <c r="A22" s="1">
        <v>35124</v>
      </c>
      <c r="B22" s="8">
        <v>640.43</v>
      </c>
      <c r="C22" s="8">
        <v>1.503</v>
      </c>
      <c r="D22" s="7">
        <f t="shared" si="0"/>
        <v>1.3151249999999999</v>
      </c>
      <c r="E22" s="7"/>
      <c r="F22" s="7"/>
      <c r="G22" s="15">
        <f t="shared" si="8"/>
        <v>1024.1852236314237</v>
      </c>
      <c r="H22" s="14">
        <f t="shared" si="9"/>
        <v>1344.1713322103612</v>
      </c>
      <c r="I22" s="28">
        <f t="shared" si="10"/>
        <v>2.0988575366712388</v>
      </c>
      <c r="J22" s="12">
        <f t="shared" si="1"/>
        <v>655918.9427702726</v>
      </c>
      <c r="K22" s="29">
        <f t="shared" si="6"/>
        <v>0.4286749205425118</v>
      </c>
      <c r="L22" s="22">
        <v>1554</v>
      </c>
      <c r="M22" s="22">
        <f t="shared" si="11"/>
        <v>1023.9214563788516</v>
      </c>
      <c r="N22" s="14">
        <f t="shared" si="2"/>
        <v>995228.22</v>
      </c>
      <c r="O22" s="14"/>
      <c r="P22" s="14"/>
      <c r="Q22" s="14">
        <f t="shared" si="3"/>
        <v>2335.662</v>
      </c>
      <c r="R22" s="14">
        <f t="shared" si="4"/>
        <v>2043.7042499999998</v>
      </c>
      <c r="S22" s="14">
        <f t="shared" si="7"/>
        <v>1019035528.4517322</v>
      </c>
      <c r="T22" s="27">
        <f t="shared" si="5"/>
        <v>0.3667420254680642</v>
      </c>
    </row>
    <row r="23" spans="1:20" ht="12.75">
      <c r="A23" s="1">
        <v>35155</v>
      </c>
      <c r="B23" s="8">
        <v>645.5</v>
      </c>
      <c r="C23" s="8">
        <v>1.098</v>
      </c>
      <c r="D23" s="7">
        <f t="shared" si="0"/>
        <v>0.9607500000000001</v>
      </c>
      <c r="E23" s="7"/>
      <c r="F23" s="7"/>
      <c r="G23" s="15">
        <f t="shared" si="8"/>
        <v>1025.7096015610966</v>
      </c>
      <c r="H23" s="14">
        <f t="shared" si="9"/>
        <v>983.9859536038904</v>
      </c>
      <c r="I23" s="28">
        <f t="shared" si="10"/>
        <v>1.5243779296729518</v>
      </c>
      <c r="J23" s="12">
        <f t="shared" si="1"/>
        <v>662095.5478076879</v>
      </c>
      <c r="K23" s="29">
        <f t="shared" si="6"/>
        <v>0.44212835226348357</v>
      </c>
      <c r="L23" s="22">
        <v>1566</v>
      </c>
      <c r="M23" s="22">
        <f t="shared" si="11"/>
        <v>1025.409837478774</v>
      </c>
      <c r="N23" s="14">
        <f t="shared" si="2"/>
        <v>1010853</v>
      </c>
      <c r="O23" s="14"/>
      <c r="P23" s="14"/>
      <c r="Q23" s="14">
        <f t="shared" si="3"/>
        <v>1719.468</v>
      </c>
      <c r="R23" s="14">
        <f t="shared" si="4"/>
        <v>1504.5345000000002</v>
      </c>
      <c r="S23" s="14">
        <f t="shared" si="7"/>
        <v>1036538610.4449313</v>
      </c>
      <c r="T23" s="27">
        <f t="shared" si="5"/>
        <v>0.3902173578459889</v>
      </c>
    </row>
    <row r="24" spans="1:20" ht="12.75">
      <c r="A24" s="1">
        <v>35185</v>
      </c>
      <c r="B24" s="8">
        <v>654.17</v>
      </c>
      <c r="C24" s="8">
        <v>0.837</v>
      </c>
      <c r="D24" s="7">
        <f t="shared" si="0"/>
        <v>0.732375</v>
      </c>
      <c r="E24" s="7"/>
      <c r="F24" s="7"/>
      <c r="G24" s="15">
        <f t="shared" si="8"/>
        <v>1026.8579331407216</v>
      </c>
      <c r="H24" s="14">
        <f t="shared" si="9"/>
        <v>751.2040694433082</v>
      </c>
      <c r="I24" s="28">
        <f t="shared" si="10"/>
        <v>1.1483315796250335</v>
      </c>
      <c r="J24" s="12">
        <f t="shared" si="1"/>
        <v>671739.6541226658</v>
      </c>
      <c r="K24" s="29">
        <f t="shared" si="6"/>
        <v>0.46313444299332573</v>
      </c>
      <c r="L24" s="22">
        <v>1560.5</v>
      </c>
      <c r="M24" s="22">
        <f t="shared" si="11"/>
        <v>1026.5293859141962</v>
      </c>
      <c r="N24" s="14">
        <f t="shared" si="2"/>
        <v>1020832.2849999999</v>
      </c>
      <c r="O24" s="14"/>
      <c r="P24" s="14"/>
      <c r="Q24" s="14">
        <f t="shared" si="3"/>
        <v>1306.1385</v>
      </c>
      <c r="R24" s="14">
        <f t="shared" si="4"/>
        <v>1142.8711875</v>
      </c>
      <c r="S24" s="14">
        <f t="shared" si="7"/>
        <v>1047914338.6424356</v>
      </c>
      <c r="T24" s="27">
        <f t="shared" si="5"/>
        <v>0.40547461371561844</v>
      </c>
    </row>
    <row r="25" spans="1:20" ht="12.75">
      <c r="A25" s="1">
        <v>35216</v>
      </c>
      <c r="B25" s="8">
        <v>669.12</v>
      </c>
      <c r="C25" s="8">
        <v>1.894</v>
      </c>
      <c r="D25" s="7">
        <f t="shared" si="0"/>
        <v>1.65725</v>
      </c>
      <c r="E25" s="7"/>
      <c r="F25" s="7"/>
      <c r="G25" s="15">
        <f t="shared" si="8"/>
        <v>1029.4012143304894</v>
      </c>
      <c r="H25" s="14">
        <f t="shared" si="9"/>
        <v>1701.7603096974608</v>
      </c>
      <c r="I25" s="28">
        <f t="shared" si="10"/>
        <v>2.5432811897678453</v>
      </c>
      <c r="J25" s="12">
        <f t="shared" si="1"/>
        <v>688792.940532817</v>
      </c>
      <c r="K25" s="29">
        <f t="shared" si="6"/>
        <v>0.5002786707604214</v>
      </c>
      <c r="L25" s="22">
        <v>1539.5</v>
      </c>
      <c r="M25" s="22">
        <f t="shared" si="11"/>
        <v>1029.0061464354778</v>
      </c>
      <c r="N25" s="14">
        <f t="shared" si="2"/>
        <v>1030110.24</v>
      </c>
      <c r="O25" s="14"/>
      <c r="P25" s="14"/>
      <c r="Q25" s="14">
        <f t="shared" si="3"/>
        <v>2915.8129999999996</v>
      </c>
      <c r="R25" s="14">
        <f t="shared" si="4"/>
        <v>2551.336375</v>
      </c>
      <c r="S25" s="14">
        <f t="shared" si="7"/>
        <v>1059989768.4661252</v>
      </c>
      <c r="T25" s="27">
        <f t="shared" si="5"/>
        <v>0.4216703173538443</v>
      </c>
    </row>
    <row r="26" spans="1:20" ht="12.75">
      <c r="A26" s="1">
        <v>35246</v>
      </c>
      <c r="B26" s="8">
        <v>670.63</v>
      </c>
      <c r="C26" s="8">
        <v>1.04</v>
      </c>
      <c r="D26" s="7">
        <f t="shared" si="0"/>
        <v>0.91</v>
      </c>
      <c r="E26" s="7"/>
      <c r="F26" s="7"/>
      <c r="G26" s="15">
        <f t="shared" si="8"/>
        <v>1030.7980428425465</v>
      </c>
      <c r="H26" s="14">
        <f t="shared" si="9"/>
        <v>936.7551050407454</v>
      </c>
      <c r="I26" s="28">
        <f t="shared" si="10"/>
        <v>1.3968285120569397</v>
      </c>
      <c r="J26" s="12">
        <f t="shared" si="1"/>
        <v>691284.091471497</v>
      </c>
      <c r="K26" s="29">
        <f t="shared" si="6"/>
        <v>0.5057047144943412</v>
      </c>
      <c r="L26" s="22">
        <v>1534.5</v>
      </c>
      <c r="M26" s="22">
        <f t="shared" si="11"/>
        <v>1030.363079468596</v>
      </c>
      <c r="N26" s="14">
        <f t="shared" si="2"/>
        <v>1029081.735</v>
      </c>
      <c r="O26" s="14"/>
      <c r="P26" s="14"/>
      <c r="Q26" s="14">
        <f t="shared" si="3"/>
        <v>1595.88</v>
      </c>
      <c r="R26" s="14">
        <f t="shared" si="4"/>
        <v>1396.395</v>
      </c>
      <c r="S26" s="14">
        <f t="shared" si="7"/>
        <v>1060327825.4994856</v>
      </c>
      <c r="T26" s="27">
        <f t="shared" si="5"/>
        <v>0.4221237232868058</v>
      </c>
    </row>
    <row r="27" spans="1:20" ht="12.75">
      <c r="A27" s="1">
        <v>35277</v>
      </c>
      <c r="B27" s="8">
        <v>639.395</v>
      </c>
      <c r="C27" s="8">
        <v>1.067</v>
      </c>
      <c r="D27" s="7">
        <f t="shared" si="0"/>
        <v>0.9336249999999999</v>
      </c>
      <c r="E27" s="7"/>
      <c r="F27" s="7"/>
      <c r="G27" s="15">
        <f t="shared" si="8"/>
        <v>1032.3031825805</v>
      </c>
      <c r="H27" s="14">
        <f t="shared" si="9"/>
        <v>962.3788227488724</v>
      </c>
      <c r="I27" s="28">
        <f t="shared" si="10"/>
        <v>1.5051397379536475</v>
      </c>
      <c r="J27" s="12">
        <f t="shared" si="1"/>
        <v>660049.4934260588</v>
      </c>
      <c r="K27" s="29">
        <f t="shared" si="6"/>
        <v>0.43767178546766305</v>
      </c>
      <c r="L27" s="22">
        <v>1519</v>
      </c>
      <c r="M27" s="22">
        <f t="shared" si="11"/>
        <v>1031.8232488474619</v>
      </c>
      <c r="N27" s="14">
        <f t="shared" si="2"/>
        <v>971241.005</v>
      </c>
      <c r="O27" s="14"/>
      <c r="P27" s="14"/>
      <c r="Q27" s="14">
        <f t="shared" si="3"/>
        <v>1620.773</v>
      </c>
      <c r="R27" s="14">
        <f t="shared" si="4"/>
        <v>1418.1763749999998</v>
      </c>
      <c r="S27" s="14">
        <f t="shared" si="7"/>
        <v>1002149049.192974</v>
      </c>
      <c r="T27" s="27">
        <f t="shared" si="5"/>
        <v>0.3440936876812499</v>
      </c>
    </row>
    <row r="28" spans="1:20" ht="12.75">
      <c r="A28" s="1">
        <v>35308</v>
      </c>
      <c r="B28" s="8">
        <v>651.99</v>
      </c>
      <c r="C28" s="8">
        <v>1.478</v>
      </c>
      <c r="D28" s="7">
        <f t="shared" si="0"/>
        <v>1.29325</v>
      </c>
      <c r="E28" s="7"/>
      <c r="F28" s="7"/>
      <c r="G28" s="15">
        <f t="shared" si="8"/>
        <v>1034.3508000146205</v>
      </c>
      <c r="H28" s="14">
        <f t="shared" si="9"/>
        <v>1335.0260908722319</v>
      </c>
      <c r="I28" s="28">
        <f t="shared" si="10"/>
        <v>2.047617434120511</v>
      </c>
      <c r="J28" s="12">
        <f t="shared" si="1"/>
        <v>674386.3781015325</v>
      </c>
      <c r="K28" s="29">
        <f t="shared" si="6"/>
        <v>0.4688993446048495</v>
      </c>
      <c r="L28" s="22">
        <v>1514</v>
      </c>
      <c r="M28" s="22">
        <f t="shared" si="11"/>
        <v>1033.8067915398344</v>
      </c>
      <c r="N28" s="14">
        <f t="shared" si="2"/>
        <v>987112.86</v>
      </c>
      <c r="O28" s="14"/>
      <c r="P28" s="14"/>
      <c r="Q28" s="14">
        <f t="shared" si="3"/>
        <v>2237.692</v>
      </c>
      <c r="R28" s="14">
        <f t="shared" si="4"/>
        <v>1957.9805000000001</v>
      </c>
      <c r="S28" s="14">
        <f t="shared" si="7"/>
        <v>1020483978.6843097</v>
      </c>
      <c r="T28" s="27">
        <f t="shared" si="5"/>
        <v>0.36868470337221004</v>
      </c>
    </row>
    <row r="29" spans="1:20" ht="12.75">
      <c r="A29" s="1">
        <v>35338</v>
      </c>
      <c r="B29" s="8">
        <v>687.31</v>
      </c>
      <c r="C29" s="8">
        <v>1.344</v>
      </c>
      <c r="D29" s="7">
        <f t="shared" si="0"/>
        <v>1.1760000000000002</v>
      </c>
      <c r="E29" s="7"/>
      <c r="F29" s="7"/>
      <c r="G29" s="15">
        <f t="shared" si="8"/>
        <v>1036.120593180466</v>
      </c>
      <c r="H29" s="14">
        <f t="shared" si="9"/>
        <v>1216.396540817194</v>
      </c>
      <c r="I29" s="28">
        <f t="shared" si="10"/>
        <v>1.7697931658453885</v>
      </c>
      <c r="J29" s="12">
        <f t="shared" si="1"/>
        <v>712136.044898866</v>
      </c>
      <c r="K29" s="29">
        <f t="shared" si="6"/>
        <v>0.5511229223908563</v>
      </c>
      <c r="L29" s="22">
        <v>1522</v>
      </c>
      <c r="M29" s="22">
        <f t="shared" si="11"/>
        <v>1035.5178098576241</v>
      </c>
      <c r="N29" s="14">
        <f t="shared" si="2"/>
        <v>1046085.82</v>
      </c>
      <c r="O29" s="14"/>
      <c r="P29" s="14"/>
      <c r="Q29" s="14">
        <f t="shared" si="3"/>
        <v>2045.5680000000002</v>
      </c>
      <c r="R29" s="14">
        <f t="shared" si="4"/>
        <v>1789.8720000000003</v>
      </c>
      <c r="S29" s="14">
        <f t="shared" si="7"/>
        <v>1083240497.2495167</v>
      </c>
      <c r="T29" s="27">
        <f t="shared" si="5"/>
        <v>0.45285445889138454</v>
      </c>
    </row>
    <row r="30" spans="1:20" ht="12.75">
      <c r="A30" s="1">
        <v>35369</v>
      </c>
      <c r="B30" s="8">
        <v>705.27</v>
      </c>
      <c r="C30" s="8">
        <v>0.99</v>
      </c>
      <c r="D30" s="7">
        <f t="shared" si="0"/>
        <v>0.86625</v>
      </c>
      <c r="E30" s="7"/>
      <c r="F30" s="7"/>
      <c r="G30" s="15">
        <f t="shared" si="8"/>
        <v>1037.3932114172298</v>
      </c>
      <c r="H30" s="14">
        <f t="shared" si="9"/>
        <v>897.5394638425786</v>
      </c>
      <c r="I30" s="28">
        <f t="shared" si="10"/>
        <v>1.2726182367640457</v>
      </c>
      <c r="J30" s="12">
        <f t="shared" si="1"/>
        <v>731642.3102162296</v>
      </c>
      <c r="K30" s="29">
        <f t="shared" si="6"/>
        <v>0.5936100503500896</v>
      </c>
      <c r="L30" s="22">
        <v>1519</v>
      </c>
      <c r="M30" s="22">
        <f t="shared" si="11"/>
        <v>1036.74606286711</v>
      </c>
      <c r="N30" s="14">
        <f t="shared" si="2"/>
        <v>1071305.13</v>
      </c>
      <c r="O30" s="14"/>
      <c r="P30" s="14"/>
      <c r="Q30" s="14">
        <f t="shared" si="3"/>
        <v>1503.81</v>
      </c>
      <c r="R30" s="14">
        <f t="shared" si="4"/>
        <v>1315.83375</v>
      </c>
      <c r="S30" s="14">
        <f t="shared" si="7"/>
        <v>1110671375.6568372</v>
      </c>
      <c r="T30" s="27">
        <f t="shared" si="5"/>
        <v>0.48964506458474166</v>
      </c>
    </row>
    <row r="31" spans="1:20" ht="12.75">
      <c r="A31" s="1">
        <v>35399</v>
      </c>
      <c r="B31" s="8">
        <v>757.02</v>
      </c>
      <c r="C31" s="8">
        <v>1.512</v>
      </c>
      <c r="D31" s="7">
        <f t="shared" si="0"/>
        <v>1.323</v>
      </c>
      <c r="E31" s="7"/>
      <c r="F31" s="7"/>
      <c r="G31" s="15">
        <f t="shared" si="8"/>
        <v>1039.206203436866</v>
      </c>
      <c r="H31" s="14">
        <f t="shared" si="9"/>
        <v>1372.471218704995</v>
      </c>
      <c r="I31" s="28">
        <f t="shared" si="10"/>
        <v>1.8129920196361986</v>
      </c>
      <c r="J31" s="12">
        <f t="shared" si="1"/>
        <v>786699.8801257763</v>
      </c>
      <c r="K31" s="29">
        <f t="shared" si="6"/>
        <v>0.7135324434792889</v>
      </c>
      <c r="L31" s="22">
        <v>1517.5</v>
      </c>
      <c r="M31" s="22">
        <f t="shared" si="11"/>
        <v>1038.4937049373327</v>
      </c>
      <c r="N31" s="14">
        <f t="shared" si="2"/>
        <v>1148777.8499999999</v>
      </c>
      <c r="O31" s="14"/>
      <c r="P31" s="14"/>
      <c r="Q31" s="14">
        <f t="shared" si="3"/>
        <v>2294.46</v>
      </c>
      <c r="R31" s="14">
        <f t="shared" si="4"/>
        <v>2007.6525</v>
      </c>
      <c r="S31" s="14">
        <f t="shared" si="7"/>
        <v>1192998565.5964434</v>
      </c>
      <c r="T31" s="27">
        <f t="shared" si="5"/>
        <v>0.6000632268446073</v>
      </c>
    </row>
    <row r="32" spans="1:20" ht="12.75">
      <c r="A32" s="1">
        <v>35430</v>
      </c>
      <c r="B32" s="8">
        <v>740.74</v>
      </c>
      <c r="C32" s="8">
        <v>1.284</v>
      </c>
      <c r="D32" s="7">
        <f t="shared" si="0"/>
        <v>1.1235</v>
      </c>
      <c r="E32" s="7"/>
      <c r="F32" s="7"/>
      <c r="G32" s="15">
        <f t="shared" si="8"/>
        <v>1040.7823950419654</v>
      </c>
      <c r="H32" s="14">
        <f t="shared" si="9"/>
        <v>1167.548169561319</v>
      </c>
      <c r="I32" s="28">
        <f t="shared" si="10"/>
        <v>1.5761916050993856</v>
      </c>
      <c r="J32" s="12">
        <f t="shared" si="1"/>
        <v>770949.1513033855</v>
      </c>
      <c r="K32" s="29">
        <f t="shared" si="6"/>
        <v>0.6792253518838307</v>
      </c>
      <c r="L32" s="22">
        <v>1518</v>
      </c>
      <c r="M32" s="22">
        <f t="shared" si="11"/>
        <v>1040.0104314540592</v>
      </c>
      <c r="N32" s="14">
        <f t="shared" si="2"/>
        <v>1124443.32</v>
      </c>
      <c r="O32" s="14"/>
      <c r="P32" s="14"/>
      <c r="Q32" s="14">
        <f t="shared" si="3"/>
        <v>1949.112</v>
      </c>
      <c r="R32" s="14">
        <f t="shared" si="4"/>
        <v>1705.473</v>
      </c>
      <c r="S32" s="14">
        <f t="shared" si="7"/>
        <v>1169432782.378835</v>
      </c>
      <c r="T32" s="27">
        <f t="shared" si="5"/>
        <v>0.5684565307213514</v>
      </c>
    </row>
    <row r="33" spans="1:20" ht="12.75">
      <c r="A33" s="1">
        <v>35461</v>
      </c>
      <c r="B33" s="8">
        <v>786.16</v>
      </c>
      <c r="C33" s="8">
        <v>0.832</v>
      </c>
      <c r="D33" s="7">
        <f t="shared" si="0"/>
        <v>0.728</v>
      </c>
      <c r="E33" s="7"/>
      <c r="F33" s="7"/>
      <c r="G33" s="15">
        <f t="shared" si="8"/>
        <v>1041.7461805100515</v>
      </c>
      <c r="H33" s="14">
        <f t="shared" si="9"/>
        <v>757.6895835905508</v>
      </c>
      <c r="I33" s="28">
        <f t="shared" si="10"/>
        <v>0.9637854680860777</v>
      </c>
      <c r="J33" s="12">
        <f t="shared" si="1"/>
        <v>818979.177269782</v>
      </c>
      <c r="K33" s="29">
        <f t="shared" si="6"/>
        <v>0.7838408600766309</v>
      </c>
      <c r="L33" s="22">
        <v>1608.5</v>
      </c>
      <c r="M33" s="22">
        <f t="shared" si="11"/>
        <v>1040.9364516026294</v>
      </c>
      <c r="N33" s="14">
        <f t="shared" si="2"/>
        <v>1264538.3599999999</v>
      </c>
      <c r="O33" s="14"/>
      <c r="P33" s="14"/>
      <c r="Q33" s="14">
        <f t="shared" si="3"/>
        <v>1338.272</v>
      </c>
      <c r="R33" s="14">
        <f t="shared" si="4"/>
        <v>1170.988</v>
      </c>
      <c r="S33" s="14">
        <f t="shared" si="7"/>
        <v>1316304073.3738081</v>
      </c>
      <c r="T33" s="27">
        <f t="shared" si="5"/>
        <v>0.7654419744404388</v>
      </c>
    </row>
    <row r="34" spans="1:20" ht="12.75">
      <c r="A34" s="1">
        <v>35489</v>
      </c>
      <c r="B34" s="8">
        <v>790.82</v>
      </c>
      <c r="C34" s="8">
        <v>1.511</v>
      </c>
      <c r="D34" s="7">
        <f t="shared" si="0"/>
        <v>1.322125</v>
      </c>
      <c r="E34" s="7"/>
      <c r="F34" s="7"/>
      <c r="G34" s="15">
        <f t="shared" si="8"/>
        <v>1043.4878140915325</v>
      </c>
      <c r="H34" s="14">
        <f t="shared" si="9"/>
        <v>1377.3186689068518</v>
      </c>
      <c r="I34" s="28">
        <f t="shared" si="10"/>
        <v>1.7416335814810597</v>
      </c>
      <c r="J34" s="12">
        <f t="shared" si="1"/>
        <v>825211.0331398658</v>
      </c>
      <c r="K34" s="29">
        <f t="shared" si="6"/>
        <v>0.7974146351416127</v>
      </c>
      <c r="L34" s="22">
        <v>1696</v>
      </c>
      <c r="M34" s="22">
        <f t="shared" si="11"/>
        <v>1042.6082922237567</v>
      </c>
      <c r="N34" s="14">
        <f t="shared" si="2"/>
        <v>1341230.72</v>
      </c>
      <c r="O34" s="14"/>
      <c r="P34" s="14"/>
      <c r="Q34" s="14">
        <f t="shared" si="3"/>
        <v>2562.656</v>
      </c>
      <c r="R34" s="14">
        <f t="shared" si="4"/>
        <v>2242.324</v>
      </c>
      <c r="S34" s="14">
        <f t="shared" si="7"/>
        <v>1398378270.4572396</v>
      </c>
      <c r="T34" s="27">
        <f t="shared" si="5"/>
        <v>0.8755208198079854</v>
      </c>
    </row>
    <row r="35" spans="1:20" ht="12.75">
      <c r="A35" s="1">
        <v>35520</v>
      </c>
      <c r="B35" s="8">
        <v>757.12</v>
      </c>
      <c r="C35" s="8">
        <v>1.269</v>
      </c>
      <c r="D35" s="7">
        <f t="shared" si="0"/>
        <v>1.110375</v>
      </c>
      <c r="E35" s="7"/>
      <c r="F35" s="7"/>
      <c r="G35" s="15">
        <f t="shared" si="8"/>
        <v>1045.0181696250963</v>
      </c>
      <c r="H35" s="14">
        <f t="shared" si="9"/>
        <v>1158.6627815718853</v>
      </c>
      <c r="I35" s="28">
        <f t="shared" si="10"/>
        <v>1.5303555335638805</v>
      </c>
      <c r="J35" s="12">
        <f t="shared" si="1"/>
        <v>791204.156586553</v>
      </c>
      <c r="K35" s="29">
        <f t="shared" si="6"/>
        <v>0.7233433307628956</v>
      </c>
      <c r="L35" s="22">
        <v>1675</v>
      </c>
      <c r="M35" s="22">
        <f t="shared" si="11"/>
        <v>1044.0748695166562</v>
      </c>
      <c r="N35" s="14">
        <f t="shared" si="2"/>
        <v>1268176</v>
      </c>
      <c r="O35" s="14"/>
      <c r="P35" s="14"/>
      <c r="Q35" s="14">
        <f t="shared" si="3"/>
        <v>2125.575</v>
      </c>
      <c r="R35" s="14">
        <f t="shared" si="4"/>
        <v>1859.8781249999997</v>
      </c>
      <c r="S35" s="14">
        <f t="shared" si="7"/>
        <v>1324070691.724155</v>
      </c>
      <c r="T35" s="27">
        <f t="shared" si="5"/>
        <v>0.7758586511890093</v>
      </c>
    </row>
    <row r="36" spans="1:20" ht="12.75">
      <c r="A36" s="1">
        <v>35550</v>
      </c>
      <c r="B36" s="8">
        <v>801.34</v>
      </c>
      <c r="C36" s="8">
        <v>0.94</v>
      </c>
      <c r="D36" s="7">
        <f t="shared" si="0"/>
        <v>0.8225</v>
      </c>
      <c r="E36" s="7"/>
      <c r="F36" s="7"/>
      <c r="G36" s="15">
        <f t="shared" si="8"/>
        <v>1046.090782304504</v>
      </c>
      <c r="H36" s="14">
        <f t="shared" si="9"/>
        <v>859.5274445166417</v>
      </c>
      <c r="I36" s="28">
        <f t="shared" si="10"/>
        <v>1.0726126794077941</v>
      </c>
      <c r="J36" s="12">
        <f t="shared" si="1"/>
        <v>838274.3874918913</v>
      </c>
      <c r="K36" s="29">
        <f t="shared" si="6"/>
        <v>0.8258682831824427</v>
      </c>
      <c r="L36" s="22">
        <v>1711.5</v>
      </c>
      <c r="M36" s="22">
        <f t="shared" si="11"/>
        <v>1045.1012752869908</v>
      </c>
      <c r="N36" s="14">
        <f t="shared" si="2"/>
        <v>1371493.4100000001</v>
      </c>
      <c r="O36" s="14"/>
      <c r="P36" s="14"/>
      <c r="Q36" s="14">
        <f t="shared" si="3"/>
        <v>1608.81</v>
      </c>
      <c r="R36" s="14">
        <f t="shared" si="4"/>
        <v>1407.70875</v>
      </c>
      <c r="S36" s="14">
        <f t="shared" si="7"/>
        <v>1433349511.8387039</v>
      </c>
      <c r="T36" s="27">
        <f t="shared" si="5"/>
        <v>0.922424645969429</v>
      </c>
    </row>
    <row r="37" spans="1:20" ht="12.75">
      <c r="A37" s="1">
        <v>35581</v>
      </c>
      <c r="B37" s="8">
        <v>848.28</v>
      </c>
      <c r="C37" s="8">
        <v>1.816</v>
      </c>
      <c r="D37" s="7">
        <f t="shared" si="0"/>
        <v>1.589</v>
      </c>
      <c r="E37" s="7"/>
      <c r="F37" s="7"/>
      <c r="G37" s="15">
        <f t="shared" si="8"/>
        <v>1048.0503219059115</v>
      </c>
      <c r="H37" s="14">
        <f t="shared" si="9"/>
        <v>1662.2382530818568</v>
      </c>
      <c r="I37" s="28">
        <f t="shared" si="10"/>
        <v>1.9595396014073854</v>
      </c>
      <c r="J37" s="12">
        <f t="shared" si="1"/>
        <v>889040.1270663466</v>
      </c>
      <c r="K37" s="29">
        <f t="shared" si="6"/>
        <v>0.9364425237227387</v>
      </c>
      <c r="L37" s="22">
        <v>1698</v>
      </c>
      <c r="M37" s="22">
        <f t="shared" si="11"/>
        <v>1046.9744775315328</v>
      </c>
      <c r="N37" s="14">
        <f t="shared" si="2"/>
        <v>1440379.44</v>
      </c>
      <c r="O37" s="14"/>
      <c r="P37" s="14"/>
      <c r="Q37" s="14">
        <f t="shared" si="3"/>
        <v>3083.568</v>
      </c>
      <c r="R37" s="14">
        <f t="shared" si="4"/>
        <v>2698.122</v>
      </c>
      <c r="S37" s="14">
        <f t="shared" si="7"/>
        <v>1508040511.6411617</v>
      </c>
      <c r="T37" s="27">
        <f t="shared" si="5"/>
        <v>1.022601063281734</v>
      </c>
    </row>
    <row r="38" spans="1:20" ht="12.75">
      <c r="A38" s="1">
        <v>35611</v>
      </c>
      <c r="B38" s="8">
        <v>885.14</v>
      </c>
      <c r="C38" s="8">
        <v>1.123</v>
      </c>
      <c r="D38" s="7">
        <f t="shared" si="0"/>
        <v>0.982625</v>
      </c>
      <c r="E38" s="7"/>
      <c r="F38" s="7"/>
      <c r="G38" s="15">
        <f t="shared" si="8"/>
        <v>1049.2137993756483</v>
      </c>
      <c r="H38" s="14">
        <f t="shared" si="9"/>
        <v>1029.8404475627963</v>
      </c>
      <c r="I38" s="28">
        <f t="shared" si="10"/>
        <v>1.1634774697367607</v>
      </c>
      <c r="J38" s="12">
        <f t="shared" si="1"/>
        <v>928701.1023793613</v>
      </c>
      <c r="K38" s="29">
        <f t="shared" si="6"/>
        <v>1.0228291746626326</v>
      </c>
      <c r="L38" s="22">
        <v>1698.1</v>
      </c>
      <c r="M38" s="22">
        <f t="shared" si="11"/>
        <v>1048.084612651401</v>
      </c>
      <c r="N38" s="14">
        <f t="shared" si="2"/>
        <v>1503056.234</v>
      </c>
      <c r="O38" s="14"/>
      <c r="P38" s="14"/>
      <c r="Q38" s="14">
        <f t="shared" si="3"/>
        <v>1906.9662999999998</v>
      </c>
      <c r="R38" s="14">
        <f t="shared" si="4"/>
        <v>1668.5955124999998</v>
      </c>
      <c r="S38" s="14">
        <f t="shared" si="7"/>
        <v>1575330110.8051634</v>
      </c>
      <c r="T38" s="27">
        <f t="shared" si="5"/>
        <v>1.1128506379889793</v>
      </c>
    </row>
    <row r="39" spans="1:20" ht="12.75">
      <c r="A39" s="1">
        <v>35642</v>
      </c>
      <c r="B39" s="8">
        <v>954.29</v>
      </c>
      <c r="C39" s="8">
        <v>1.259</v>
      </c>
      <c r="D39" s="7">
        <f t="shared" si="0"/>
        <v>1.1016249999999999</v>
      </c>
      <c r="E39" s="7"/>
      <c r="F39" s="7"/>
      <c r="G39" s="15">
        <f t="shared" si="8"/>
        <v>1050.4250036759524</v>
      </c>
      <c r="H39" s="14">
        <f t="shared" si="9"/>
        <v>1155.8401517371983</v>
      </c>
      <c r="I39" s="28">
        <f t="shared" si="10"/>
        <v>1.2112043003040986</v>
      </c>
      <c r="J39" s="12">
        <f t="shared" si="1"/>
        <v>1002410.0767579246</v>
      </c>
      <c r="K39" s="29">
        <f t="shared" si="6"/>
        <v>1.1833767000455766</v>
      </c>
      <c r="L39" s="22">
        <v>1793.2</v>
      </c>
      <c r="M39" s="22">
        <f t="shared" si="11"/>
        <v>1049.2390049220944</v>
      </c>
      <c r="N39" s="14">
        <f t="shared" si="2"/>
        <v>1711232.828</v>
      </c>
      <c r="O39" s="14"/>
      <c r="P39" s="14"/>
      <c r="Q39" s="14">
        <f t="shared" si="3"/>
        <v>2257.6387999999997</v>
      </c>
      <c r="R39" s="14">
        <f t="shared" si="4"/>
        <v>1975.4339499999999</v>
      </c>
      <c r="S39" s="14">
        <f t="shared" si="7"/>
        <v>1795492229.6407416</v>
      </c>
      <c r="T39" s="27">
        <f t="shared" si="5"/>
        <v>1.4081345724812904</v>
      </c>
    </row>
    <row r="40" spans="1:20" ht="12.75">
      <c r="A40" s="1">
        <v>35673</v>
      </c>
      <c r="B40" s="8">
        <v>899.47</v>
      </c>
      <c r="C40" s="8">
        <v>1.399</v>
      </c>
      <c r="D40" s="7">
        <f aca="true" t="shared" si="12" ref="D40:D68">+C40*0.875</f>
        <v>1.224125</v>
      </c>
      <c r="E40" s="7"/>
      <c r="F40" s="7"/>
      <c r="G40" s="15">
        <f t="shared" si="8"/>
        <v>1051.854569428701</v>
      </c>
      <c r="H40" s="14">
        <f t="shared" si="9"/>
        <v>1285.8515076248252</v>
      </c>
      <c r="I40" s="28">
        <f t="shared" si="10"/>
        <v>1.4295657527486467</v>
      </c>
      <c r="J40" s="12">
        <f t="shared" si="1"/>
        <v>946111.6295640338</v>
      </c>
      <c r="K40" s="29">
        <f t="shared" si="6"/>
        <v>1.0607515182941643</v>
      </c>
      <c r="L40" s="22">
        <v>1768</v>
      </c>
      <c r="M40" s="22">
        <f t="shared" si="11"/>
        <v>1050.599945253623</v>
      </c>
      <c r="N40" s="14">
        <f aca="true" t="shared" si="13" ref="N40:N68">+$L40*B40</f>
        <v>1590262.96</v>
      </c>
      <c r="O40" s="14"/>
      <c r="P40" s="14"/>
      <c r="Q40" s="14">
        <f aca="true" t="shared" si="14" ref="Q40:Q68">+$L40*C40</f>
        <v>2473.4320000000002</v>
      </c>
      <c r="R40" s="14">
        <f aca="true" t="shared" si="15" ref="R40:R68">+$L40*D40</f>
        <v>2164.2529999999997</v>
      </c>
      <c r="S40" s="14">
        <f t="shared" si="7"/>
        <v>1670730178.7148645</v>
      </c>
      <c r="T40" s="27">
        <f aca="true" t="shared" si="16" ref="T40:T68">+S40/$S$8-1</f>
        <v>1.240802292670538</v>
      </c>
    </row>
    <row r="41" spans="1:20" ht="12.75">
      <c r="A41" s="1">
        <v>35703</v>
      </c>
      <c r="B41" s="8">
        <v>947.28</v>
      </c>
      <c r="C41" s="8">
        <v>1.422</v>
      </c>
      <c r="D41" s="7">
        <f t="shared" si="12"/>
        <v>1.2442499999999999</v>
      </c>
      <c r="E41" s="7"/>
      <c r="F41" s="7"/>
      <c r="G41" s="15">
        <f t="shared" si="8"/>
        <v>1053.236177873946</v>
      </c>
      <c r="H41" s="14">
        <f t="shared" si="9"/>
        <v>1308.7700480116612</v>
      </c>
      <c r="I41" s="28">
        <f t="shared" si="10"/>
        <v>1.3816084452449764</v>
      </c>
      <c r="J41" s="12">
        <f t="shared" si="1"/>
        <v>997709.5665764315</v>
      </c>
      <c r="K41" s="29">
        <f aca="true" t="shared" si="17" ref="K41:K68">+J41/$J$8-1</f>
        <v>1.1731383907482553</v>
      </c>
      <c r="L41" s="22">
        <v>1720.8</v>
      </c>
      <c r="M41" s="22">
        <f t="shared" si="11"/>
        <v>1051.9134428467316</v>
      </c>
      <c r="N41" s="14">
        <f t="shared" si="13"/>
        <v>1630079.4239999999</v>
      </c>
      <c r="O41" s="14"/>
      <c r="P41" s="14"/>
      <c r="Q41" s="14">
        <f t="shared" si="14"/>
        <v>2446.9775999999997</v>
      </c>
      <c r="R41" s="14">
        <f t="shared" si="15"/>
        <v>2141.1054</v>
      </c>
      <c r="S41" s="14">
        <f aca="true" t="shared" si="18" ref="S41:S68">+N41*M41</f>
        <v>1714702459.013457</v>
      </c>
      <c r="T41" s="27">
        <f t="shared" si="16"/>
        <v>1.299778414465878</v>
      </c>
    </row>
    <row r="42" spans="1:20" ht="12.75">
      <c r="A42" s="1">
        <v>35734</v>
      </c>
      <c r="B42" s="8">
        <v>914.62</v>
      </c>
      <c r="C42" s="8">
        <v>1.061</v>
      </c>
      <c r="D42" s="7">
        <f t="shared" si="12"/>
        <v>0.928375</v>
      </c>
      <c r="E42" s="7"/>
      <c r="F42" s="7"/>
      <c r="G42" s="15">
        <f aca="true" t="shared" si="19" ref="G42:G68">+G41+I42</f>
        <v>1054.3052537050385</v>
      </c>
      <c r="H42" s="14">
        <f aca="true" t="shared" si="20" ref="H42:H68">+G41*D42</f>
        <v>977.7981366337245</v>
      </c>
      <c r="I42" s="28">
        <f t="shared" si="10"/>
        <v>1.0690758310923931</v>
      </c>
      <c r="J42" s="12">
        <f t="shared" si="1"/>
        <v>964288.6711437022</v>
      </c>
      <c r="K42" s="29">
        <f t="shared" si="17"/>
        <v>1.1003434278140363</v>
      </c>
      <c r="L42" s="22">
        <v>1693.85</v>
      </c>
      <c r="M42" s="22">
        <f t="shared" si="11"/>
        <v>1052.9284818793353</v>
      </c>
      <c r="N42" s="14">
        <f t="shared" si="13"/>
        <v>1549229.0869999998</v>
      </c>
      <c r="O42" s="14"/>
      <c r="P42" s="14"/>
      <c r="Q42" s="14">
        <f t="shared" si="14"/>
        <v>1797.1748499999999</v>
      </c>
      <c r="R42" s="14">
        <f t="shared" si="15"/>
        <v>1572.5279937499997</v>
      </c>
      <c r="S42" s="14">
        <f t="shared" si="18"/>
        <v>1631227430.6582186</v>
      </c>
      <c r="T42" s="27">
        <f t="shared" si="16"/>
        <v>1.187820758285251</v>
      </c>
    </row>
    <row r="43" spans="1:20" ht="12.75">
      <c r="A43" s="1">
        <v>35764</v>
      </c>
      <c r="B43" s="8">
        <v>955.4</v>
      </c>
      <c r="C43" s="8">
        <v>1.524</v>
      </c>
      <c r="D43" s="7">
        <f t="shared" si="12"/>
        <v>1.3335</v>
      </c>
      <c r="E43" s="7"/>
      <c r="F43" s="7"/>
      <c r="G43" s="15">
        <f t="shared" si="19"/>
        <v>1055.7768007594823</v>
      </c>
      <c r="H43" s="14">
        <f t="shared" si="20"/>
        <v>1405.9160558156686</v>
      </c>
      <c r="I43" s="28">
        <f t="shared" si="10"/>
        <v>1.4715470544438651</v>
      </c>
      <c r="J43" s="12">
        <f t="shared" si="1"/>
        <v>1008689.1554456094</v>
      </c>
      <c r="K43" s="29">
        <f t="shared" si="17"/>
        <v>1.1970533324162171</v>
      </c>
      <c r="L43" s="22">
        <v>1727.5</v>
      </c>
      <c r="M43" s="22">
        <f t="shared" si="11"/>
        <v>1054.3242323503423</v>
      </c>
      <c r="N43" s="14">
        <f t="shared" si="13"/>
        <v>1650453.5</v>
      </c>
      <c r="O43" s="14"/>
      <c r="P43" s="14"/>
      <c r="Q43" s="14">
        <f t="shared" si="14"/>
        <v>2632.71</v>
      </c>
      <c r="R43" s="14">
        <f t="shared" si="15"/>
        <v>2303.6212499999997</v>
      </c>
      <c r="S43" s="14">
        <f t="shared" si="18"/>
        <v>1740113119.4174356</v>
      </c>
      <c r="T43" s="27">
        <f t="shared" si="16"/>
        <v>1.3338594808265194</v>
      </c>
    </row>
    <row r="44" spans="1:20" ht="12.75">
      <c r="A44" s="1">
        <v>35795</v>
      </c>
      <c r="B44" s="8">
        <v>970.43</v>
      </c>
      <c r="C44" s="8">
        <v>1.366</v>
      </c>
      <c r="D44" s="7">
        <f t="shared" si="12"/>
        <v>1.1952500000000001</v>
      </c>
      <c r="E44" s="7"/>
      <c r="F44" s="7"/>
      <c r="G44" s="15">
        <f t="shared" si="19"/>
        <v>1057.0771698959556</v>
      </c>
      <c r="H44" s="14">
        <f t="shared" si="20"/>
        <v>1261.9172211077714</v>
      </c>
      <c r="I44" s="28">
        <f t="shared" si="10"/>
        <v>1.3003691364732866</v>
      </c>
      <c r="J44" s="12">
        <f t="shared" si="1"/>
        <v>1025819.3979821322</v>
      </c>
      <c r="K44" s="29">
        <f t="shared" si="17"/>
        <v>1.2343651804189237</v>
      </c>
      <c r="L44" s="22">
        <v>1761.65</v>
      </c>
      <c r="M44" s="22">
        <f t="shared" si="11"/>
        <v>1055.5559028469263</v>
      </c>
      <c r="N44" s="14">
        <f t="shared" si="13"/>
        <v>1709558.0095</v>
      </c>
      <c r="O44" s="14"/>
      <c r="P44" s="14"/>
      <c r="Q44" s="14">
        <f t="shared" si="14"/>
        <v>2406.4139000000005</v>
      </c>
      <c r="R44" s="14">
        <f t="shared" si="15"/>
        <v>2105.6121625000005</v>
      </c>
      <c r="S44" s="14">
        <f t="shared" si="18"/>
        <v>1804534048.1869667</v>
      </c>
      <c r="T44" s="27">
        <f t="shared" si="16"/>
        <v>1.4202615622169263</v>
      </c>
    </row>
    <row r="45" spans="1:20" ht="12.75">
      <c r="A45" s="1">
        <v>35826</v>
      </c>
      <c r="B45" s="8">
        <v>980.28</v>
      </c>
      <c r="C45" s="8">
        <v>0.872</v>
      </c>
      <c r="D45" s="7">
        <f t="shared" si="12"/>
        <v>0.763</v>
      </c>
      <c r="E45" s="7"/>
      <c r="F45" s="7"/>
      <c r="G45" s="15">
        <f t="shared" si="19"/>
        <v>1057.8999448996592</v>
      </c>
      <c r="H45" s="14">
        <f t="shared" si="20"/>
        <v>806.5498806306142</v>
      </c>
      <c r="I45" s="28">
        <f t="shared" si="10"/>
        <v>0.8227750037036502</v>
      </c>
      <c r="J45" s="12">
        <f t="shared" si="1"/>
        <v>1037038.1579862379</v>
      </c>
      <c r="K45" s="29">
        <f t="shared" si="17"/>
        <v>1.2588010672523748</v>
      </c>
      <c r="L45" s="22">
        <v>1806.5</v>
      </c>
      <c r="M45" s="22">
        <f t="shared" si="11"/>
        <v>1056.3342518900567</v>
      </c>
      <c r="N45" s="14">
        <f t="shared" si="13"/>
        <v>1770875.82</v>
      </c>
      <c r="O45" s="14"/>
      <c r="P45" s="14"/>
      <c r="Q45" s="14">
        <f t="shared" si="14"/>
        <v>1575.268</v>
      </c>
      <c r="R45" s="14">
        <f t="shared" si="15"/>
        <v>1378.3595</v>
      </c>
      <c r="S45" s="14">
        <f t="shared" si="18"/>
        <v>1870636784.5098908</v>
      </c>
      <c r="T45" s="27">
        <f t="shared" si="16"/>
        <v>1.5089193030007442</v>
      </c>
    </row>
    <row r="46" spans="1:20" ht="12.75">
      <c r="A46" s="1">
        <v>35854</v>
      </c>
      <c r="B46" s="8">
        <v>1049.34</v>
      </c>
      <c r="C46" s="8">
        <v>1.602</v>
      </c>
      <c r="D46" s="7">
        <f t="shared" si="12"/>
        <v>1.40175</v>
      </c>
      <c r="E46" s="7"/>
      <c r="F46" s="7"/>
      <c r="G46" s="15">
        <f t="shared" si="19"/>
        <v>1059.3131296136348</v>
      </c>
      <c r="H46" s="14">
        <f t="shared" si="20"/>
        <v>1482.9112477630974</v>
      </c>
      <c r="I46" s="28">
        <f t="shared" si="10"/>
        <v>1.4131847139755442</v>
      </c>
      <c r="J46" s="12">
        <f t="shared" si="1"/>
        <v>1111579.6394287716</v>
      </c>
      <c r="K46" s="29">
        <f t="shared" si="17"/>
        <v>1.4211618989540016</v>
      </c>
      <c r="L46" s="22">
        <v>1787</v>
      </c>
      <c r="M46" s="22">
        <f t="shared" si="11"/>
        <v>1057.6700915607069</v>
      </c>
      <c r="N46" s="14">
        <f t="shared" si="13"/>
        <v>1875170.5799999998</v>
      </c>
      <c r="O46" s="14"/>
      <c r="P46" s="14"/>
      <c r="Q46" s="14">
        <f t="shared" si="14"/>
        <v>2862.7740000000003</v>
      </c>
      <c r="R46" s="14">
        <f t="shared" si="15"/>
        <v>2504.92725</v>
      </c>
      <c r="S46" s="14">
        <f t="shared" si="18"/>
        <v>1983311839.0405436</v>
      </c>
      <c r="T46" s="27">
        <f t="shared" si="16"/>
        <v>1.6600403659561493</v>
      </c>
    </row>
    <row r="47" spans="1:20" ht="12.75">
      <c r="A47" s="1">
        <v>35885</v>
      </c>
      <c r="B47" s="8">
        <v>1101.75</v>
      </c>
      <c r="C47" s="8">
        <v>1.283</v>
      </c>
      <c r="D47" s="7">
        <f t="shared" si="12"/>
        <v>1.122625</v>
      </c>
      <c r="E47" s="7"/>
      <c r="F47" s="7"/>
      <c r="G47" s="15">
        <f t="shared" si="19"/>
        <v>1060.3925136863668</v>
      </c>
      <c r="H47" s="14">
        <f t="shared" si="20"/>
        <v>1189.2114021325067</v>
      </c>
      <c r="I47" s="28">
        <f t="shared" si="10"/>
        <v>1.0793840727320234</v>
      </c>
      <c r="J47" s="12">
        <f t="shared" si="1"/>
        <v>1168287.4519539545</v>
      </c>
      <c r="K47" s="29">
        <f t="shared" si="17"/>
        <v>1.5446787304871479</v>
      </c>
      <c r="L47" s="22">
        <v>1820.5</v>
      </c>
      <c r="M47" s="22">
        <f t="shared" si="11"/>
        <v>1058.6890386902735</v>
      </c>
      <c r="N47" s="14">
        <f t="shared" si="13"/>
        <v>2005735.875</v>
      </c>
      <c r="O47" s="14"/>
      <c r="P47" s="14"/>
      <c r="Q47" s="14">
        <f t="shared" si="14"/>
        <v>2335.7014999999997</v>
      </c>
      <c r="R47" s="14">
        <f t="shared" si="15"/>
        <v>2043.7388125</v>
      </c>
      <c r="S47" s="14">
        <f t="shared" si="18"/>
        <v>2123450585.3703446</v>
      </c>
      <c r="T47" s="27">
        <f t="shared" si="16"/>
        <v>1.8479960442987422</v>
      </c>
    </row>
    <row r="48" spans="1:20" ht="12.75">
      <c r="A48" s="1">
        <v>35915</v>
      </c>
      <c r="B48" s="8">
        <v>1111.75</v>
      </c>
      <c r="C48" s="8">
        <v>1.08</v>
      </c>
      <c r="D48" s="7">
        <f t="shared" si="12"/>
        <v>0.9450000000000001</v>
      </c>
      <c r="E48" s="7"/>
      <c r="F48" s="7"/>
      <c r="G48" s="15">
        <f t="shared" si="19"/>
        <v>1061.2938592455605</v>
      </c>
      <c r="H48" s="14">
        <f t="shared" si="20"/>
        <v>1002.0709254336167</v>
      </c>
      <c r="I48" s="28">
        <f t="shared" si="10"/>
        <v>0.9013455591937186</v>
      </c>
      <c r="J48" s="12">
        <f t="shared" si="1"/>
        <v>1179893.448016252</v>
      </c>
      <c r="K48" s="29">
        <f t="shared" si="17"/>
        <v>1.5699580667296549</v>
      </c>
      <c r="L48" s="22">
        <v>1772</v>
      </c>
      <c r="M48" s="22">
        <f t="shared" si="11"/>
        <v>1059.5390499338084</v>
      </c>
      <c r="N48" s="14">
        <f t="shared" si="13"/>
        <v>1970021</v>
      </c>
      <c r="O48" s="14"/>
      <c r="P48" s="14"/>
      <c r="Q48" s="14">
        <f t="shared" si="14"/>
        <v>1913.7600000000002</v>
      </c>
      <c r="R48" s="14">
        <f t="shared" si="15"/>
        <v>1674.5400000000002</v>
      </c>
      <c r="S48" s="14">
        <f t="shared" si="18"/>
        <v>2087314178.6896513</v>
      </c>
      <c r="T48" s="27">
        <f t="shared" si="16"/>
        <v>1.7995294852034496</v>
      </c>
    </row>
    <row r="49" spans="1:20" ht="12.75">
      <c r="A49" s="1">
        <v>35946</v>
      </c>
      <c r="B49" s="8">
        <v>1090.82</v>
      </c>
      <c r="C49" s="8">
        <v>1.846</v>
      </c>
      <c r="D49" s="7">
        <f t="shared" si="12"/>
        <v>1.61525</v>
      </c>
      <c r="E49" s="7"/>
      <c r="F49" s="7"/>
      <c r="G49" s="15">
        <f t="shared" si="19"/>
        <v>1062.865387917703</v>
      </c>
      <c r="H49" s="14">
        <f t="shared" si="20"/>
        <v>1714.2549061463917</v>
      </c>
      <c r="I49" s="28">
        <f t="shared" si="10"/>
        <v>1.5715286721424175</v>
      </c>
      <c r="J49" s="12">
        <f t="shared" si="1"/>
        <v>1159394.8224483887</v>
      </c>
      <c r="K49" s="29">
        <f t="shared" si="17"/>
        <v>1.5253094518707688</v>
      </c>
      <c r="L49" s="22">
        <v>1760</v>
      </c>
      <c r="M49" s="22">
        <f t="shared" si="11"/>
        <v>1061.0198166964274</v>
      </c>
      <c r="N49" s="14">
        <f t="shared" si="13"/>
        <v>1919843.2</v>
      </c>
      <c r="O49" s="14"/>
      <c r="P49" s="14"/>
      <c r="Q49" s="14">
        <f t="shared" si="14"/>
        <v>3248.96</v>
      </c>
      <c r="R49" s="14">
        <f t="shared" si="15"/>
        <v>2842.84</v>
      </c>
      <c r="S49" s="14">
        <f t="shared" si="18"/>
        <v>2036991680.1498826</v>
      </c>
      <c r="T49" s="27">
        <f t="shared" si="16"/>
        <v>1.7320363785741306</v>
      </c>
    </row>
    <row r="50" spans="1:21" s="2" customFormat="1" ht="12.75">
      <c r="A50" s="3">
        <v>35976</v>
      </c>
      <c r="B50" s="6">
        <v>1133.84</v>
      </c>
      <c r="C50" s="6">
        <v>1.254</v>
      </c>
      <c r="D50" s="6">
        <f t="shared" si="12"/>
        <v>1.09725</v>
      </c>
      <c r="E50" s="6"/>
      <c r="F50" s="6"/>
      <c r="G50" s="16">
        <f t="shared" si="19"/>
        <v>1063.8939537178976</v>
      </c>
      <c r="H50" s="13">
        <f t="shared" si="20"/>
        <v>1166.2290468926997</v>
      </c>
      <c r="I50" s="20">
        <f t="shared" si="10"/>
        <v>1.028565800194648</v>
      </c>
      <c r="J50" s="13">
        <f t="shared" si="1"/>
        <v>1206285.520483501</v>
      </c>
      <c r="K50" s="25">
        <f t="shared" si="17"/>
        <v>1.6274433588540895</v>
      </c>
      <c r="L50" s="23">
        <v>1782</v>
      </c>
      <c r="M50" s="22">
        <f t="shared" si="11"/>
        <v>1061.9875458292856</v>
      </c>
      <c r="N50" s="13">
        <f t="shared" si="13"/>
        <v>2020502.88</v>
      </c>
      <c r="O50" s="13"/>
      <c r="P50" s="13"/>
      <c r="Q50" s="13">
        <f t="shared" si="14"/>
        <v>2234.628</v>
      </c>
      <c r="R50" s="13">
        <f t="shared" si="15"/>
        <v>1955.2995</v>
      </c>
      <c r="S50" s="13">
        <f t="shared" si="18"/>
        <v>2145748894.8722036</v>
      </c>
      <c r="T50" s="27">
        <f t="shared" si="16"/>
        <v>1.8779027902778425</v>
      </c>
      <c r="U50" s="13"/>
    </row>
    <row r="51" spans="1:20" ht="12.75">
      <c r="A51" s="1">
        <v>36007</v>
      </c>
      <c r="B51" s="8">
        <v>1120.67</v>
      </c>
      <c r="C51" s="8">
        <v>1.127</v>
      </c>
      <c r="D51" s="7">
        <f t="shared" si="12"/>
        <v>0.986125</v>
      </c>
      <c r="E51" s="10">
        <f aca="true" t="shared" si="21" ref="E51:E68">+(B51/$B$50-1)*0.875</f>
        <v>-0.010163471036477717</v>
      </c>
      <c r="F51" s="7">
        <f aca="true" t="shared" si="22" ref="F51:F68">+(1+E51)*$B$50</f>
        <v>1122.31625</v>
      </c>
      <c r="G51" s="15">
        <f t="shared" si="19"/>
        <v>1064.828745872168</v>
      </c>
      <c r="H51" s="12">
        <f t="shared" si="20"/>
        <v>1049.1324251100618</v>
      </c>
      <c r="I51" s="28">
        <f aca="true" t="shared" si="23" ref="I51:I68">+H51/F51</f>
        <v>0.9347921542702975</v>
      </c>
      <c r="J51" s="12">
        <f aca="true" t="shared" si="24" ref="J51:J68">+G51*F51</f>
        <v>1195074.6049594546</v>
      </c>
      <c r="K51" s="29">
        <f t="shared" si="17"/>
        <v>1.6030245582963878</v>
      </c>
      <c r="L51" s="22">
        <v>1752.5</v>
      </c>
      <c r="M51" s="22">
        <f aca="true" t="shared" si="25" ref="M51:M68">+M50+R51/P51*1000</f>
        <v>1062.864333632575</v>
      </c>
      <c r="N51" s="14">
        <f t="shared" si="13"/>
        <v>1963974.175</v>
      </c>
      <c r="O51" s="26">
        <f aca="true" t="shared" si="26" ref="O51:O68">+N51/$N$50-1</f>
        <v>-0.02797754240271111</v>
      </c>
      <c r="P51" s="14">
        <f aca="true" t="shared" si="27" ref="P51:P68">+(1+O51*0.875)*$N$50</f>
        <v>1971040.263125</v>
      </c>
      <c r="Q51" s="14">
        <f t="shared" si="14"/>
        <v>1975.0675</v>
      </c>
      <c r="R51" s="14">
        <f t="shared" si="15"/>
        <v>1728.1840625</v>
      </c>
      <c r="S51" s="14">
        <f t="shared" si="18"/>
        <v>2087438102.7829611</v>
      </c>
      <c r="T51" s="27">
        <f t="shared" si="16"/>
        <v>1.799695693604988</v>
      </c>
    </row>
    <row r="52" spans="1:20" ht="12.75">
      <c r="A52" s="1">
        <v>36038</v>
      </c>
      <c r="B52" s="8">
        <v>957.28</v>
      </c>
      <c r="C52" s="8">
        <v>1.529</v>
      </c>
      <c r="D52" s="7">
        <f t="shared" si="12"/>
        <v>1.337875</v>
      </c>
      <c r="E52" s="10">
        <f t="shared" si="21"/>
        <v>-0.13625379242221117</v>
      </c>
      <c r="F52" s="7">
        <f t="shared" si="22"/>
        <v>979.35</v>
      </c>
      <c r="G52" s="15">
        <f t="shared" si="19"/>
        <v>1066.2833920746325</v>
      </c>
      <c r="H52" s="12">
        <f t="shared" si="20"/>
        <v>1424.6077583837266</v>
      </c>
      <c r="I52" s="28">
        <f t="shared" si="23"/>
        <v>1.454646202464621</v>
      </c>
      <c r="J52" s="12">
        <f t="shared" si="24"/>
        <v>1044264.6400282914</v>
      </c>
      <c r="K52" s="29">
        <f t="shared" si="17"/>
        <v>1.2745412646823016</v>
      </c>
      <c r="L52" s="22">
        <v>1726</v>
      </c>
      <c r="M52" s="22">
        <f t="shared" si="25"/>
        <v>1064.2240339656703</v>
      </c>
      <c r="N52" s="14">
        <f t="shared" si="13"/>
        <v>1652265.28</v>
      </c>
      <c r="O52" s="26">
        <f t="shared" si="26"/>
        <v>-0.18225047023936924</v>
      </c>
      <c r="P52" s="14">
        <f t="shared" si="27"/>
        <v>1698294.98</v>
      </c>
      <c r="Q52" s="14">
        <f t="shared" si="14"/>
        <v>2639.0539999999996</v>
      </c>
      <c r="R52" s="14">
        <f t="shared" si="15"/>
        <v>2309.17225</v>
      </c>
      <c r="S52" s="14">
        <f t="shared" si="18"/>
        <v>1758380421.4630177</v>
      </c>
      <c r="T52" s="27">
        <f t="shared" si="16"/>
        <v>1.3583597938190888</v>
      </c>
    </row>
    <row r="53" spans="1:20" ht="12.75">
      <c r="A53" s="1">
        <v>36068</v>
      </c>
      <c r="B53" s="8">
        <v>1017.01</v>
      </c>
      <c r="C53" s="8">
        <v>1.6</v>
      </c>
      <c r="D53" s="7">
        <f t="shared" si="12"/>
        <v>1.4000000000000001</v>
      </c>
      <c r="E53" s="10">
        <f t="shared" si="21"/>
        <v>-0.09015932583080503</v>
      </c>
      <c r="F53" s="7">
        <f t="shared" si="22"/>
        <v>1031.61375</v>
      </c>
      <c r="G53" s="15">
        <f t="shared" si="19"/>
        <v>1067.7304421443941</v>
      </c>
      <c r="H53" s="12">
        <f t="shared" si="20"/>
        <v>1492.7967489044856</v>
      </c>
      <c r="I53" s="28">
        <f t="shared" si="23"/>
        <v>1.4470500697615611</v>
      </c>
      <c r="J53" s="12">
        <f t="shared" si="24"/>
        <v>1101485.4054097366</v>
      </c>
      <c r="K53" s="29">
        <f t="shared" si="17"/>
        <v>1.3991753728076857</v>
      </c>
      <c r="L53" s="22">
        <v>1649</v>
      </c>
      <c r="M53" s="22">
        <f t="shared" si="25"/>
        <v>1065.5662579671045</v>
      </c>
      <c r="N53" s="14">
        <f t="shared" si="13"/>
        <v>1677049.49</v>
      </c>
      <c r="O53" s="26">
        <f t="shared" si="26"/>
        <v>-0.16998411306397143</v>
      </c>
      <c r="P53" s="14">
        <f t="shared" si="27"/>
        <v>1719981.16375</v>
      </c>
      <c r="Q53" s="14">
        <f t="shared" si="14"/>
        <v>2638.4</v>
      </c>
      <c r="R53" s="14">
        <f t="shared" si="15"/>
        <v>2308.6000000000004</v>
      </c>
      <c r="S53" s="14">
        <f t="shared" si="18"/>
        <v>1787007349.484941</v>
      </c>
      <c r="T53" s="27">
        <f t="shared" si="16"/>
        <v>1.3967545548408729</v>
      </c>
    </row>
    <row r="54" spans="1:20" ht="12.75">
      <c r="A54" s="1">
        <v>36099</v>
      </c>
      <c r="B54" s="8">
        <v>1098.67</v>
      </c>
      <c r="C54" s="8">
        <v>0.991</v>
      </c>
      <c r="D54" s="7">
        <f t="shared" si="12"/>
        <v>0.867125</v>
      </c>
      <c r="E54" s="10">
        <f t="shared" si="21"/>
        <v>-0.027141175121710187</v>
      </c>
      <c r="F54" s="7">
        <f t="shared" si="22"/>
        <v>1103.06625</v>
      </c>
      <c r="G54" s="15">
        <f t="shared" si="19"/>
        <v>1068.569789517813</v>
      </c>
      <c r="H54" s="12">
        <f t="shared" si="20"/>
        <v>925.8557596444579</v>
      </c>
      <c r="I54" s="28">
        <f t="shared" si="23"/>
        <v>0.8393473734188294</v>
      </c>
      <c r="J54" s="12">
        <f t="shared" si="24"/>
        <v>1178703.2705867034</v>
      </c>
      <c r="K54" s="29">
        <f t="shared" si="17"/>
        <v>1.5673657088425506</v>
      </c>
      <c r="L54" s="22">
        <v>1634.5</v>
      </c>
      <c r="M54" s="22">
        <f t="shared" si="25"/>
        <v>1066.3433518248794</v>
      </c>
      <c r="N54" s="14">
        <f t="shared" si="13"/>
        <v>1795776.1150000002</v>
      </c>
      <c r="O54" s="26">
        <f t="shared" si="26"/>
        <v>-0.1112231846954852</v>
      </c>
      <c r="P54" s="14">
        <f t="shared" si="27"/>
        <v>1823866.960625</v>
      </c>
      <c r="Q54" s="14">
        <f t="shared" si="14"/>
        <v>1619.7895</v>
      </c>
      <c r="R54" s="14">
        <f t="shared" si="15"/>
        <v>1417.3158125</v>
      </c>
      <c r="S54" s="14">
        <f t="shared" si="18"/>
        <v>1914913921.5961604</v>
      </c>
      <c r="T54" s="27">
        <f t="shared" si="16"/>
        <v>1.5683043021824306</v>
      </c>
    </row>
    <row r="55" spans="1:20" ht="12.75">
      <c r="A55" s="1">
        <v>36129</v>
      </c>
      <c r="B55" s="8">
        <v>1163.63</v>
      </c>
      <c r="C55" s="8">
        <v>1.601</v>
      </c>
      <c r="D55" s="7">
        <f t="shared" si="12"/>
        <v>1.400875</v>
      </c>
      <c r="E55" s="10">
        <f t="shared" si="21"/>
        <v>0.02298935475904909</v>
      </c>
      <c r="F55" s="7">
        <f t="shared" si="22"/>
        <v>1159.9062500000002</v>
      </c>
      <c r="G55" s="15">
        <f t="shared" si="19"/>
        <v>1069.8603530473144</v>
      </c>
      <c r="H55" s="12">
        <f t="shared" si="20"/>
        <v>1496.9327038907663</v>
      </c>
      <c r="I55" s="28">
        <f t="shared" si="23"/>
        <v>1.2905635295014284</v>
      </c>
      <c r="J55" s="12">
        <f t="shared" si="24"/>
        <v>1240937.7101267867</v>
      </c>
      <c r="K55" s="29">
        <f t="shared" si="17"/>
        <v>1.7029202372564018</v>
      </c>
      <c r="L55" s="22">
        <v>1675.5</v>
      </c>
      <c r="M55" s="22">
        <f t="shared" si="25"/>
        <v>1067.541792207327</v>
      </c>
      <c r="N55" s="14">
        <f t="shared" si="13"/>
        <v>1949662.0650000002</v>
      </c>
      <c r="O55" s="26">
        <f t="shared" si="26"/>
        <v>-0.03506098194722673</v>
      </c>
      <c r="P55" s="14">
        <f t="shared" si="27"/>
        <v>1958517.1668750003</v>
      </c>
      <c r="Q55" s="14">
        <f t="shared" si="14"/>
        <v>2682.4755</v>
      </c>
      <c r="R55" s="14">
        <f t="shared" si="15"/>
        <v>2347.1660625</v>
      </c>
      <c r="S55" s="14">
        <f t="shared" si="18"/>
        <v>2081345735.0687382</v>
      </c>
      <c r="T55" s="27">
        <f t="shared" si="16"/>
        <v>1.7915245408265519</v>
      </c>
    </row>
    <row r="56" spans="1:20" ht="12.75">
      <c r="A56" s="1">
        <v>36160</v>
      </c>
      <c r="B56" s="8">
        <v>1229.23</v>
      </c>
      <c r="C56" s="8">
        <v>1.411</v>
      </c>
      <c r="D56" s="7">
        <f t="shared" si="12"/>
        <v>1.234625</v>
      </c>
      <c r="E56" s="10">
        <f t="shared" si="21"/>
        <v>0.07361378148592407</v>
      </c>
      <c r="F56" s="7">
        <f t="shared" si="22"/>
        <v>1217.30625</v>
      </c>
      <c r="G56" s="15">
        <f t="shared" si="19"/>
        <v>1070.9454344213573</v>
      </c>
      <c r="H56" s="12">
        <f t="shared" si="20"/>
        <v>1320.8763383810408</v>
      </c>
      <c r="I56" s="28">
        <f t="shared" si="23"/>
        <v>1.0850813740429253</v>
      </c>
      <c r="J56" s="12">
        <f t="shared" si="24"/>
        <v>1303668.5707300834</v>
      </c>
      <c r="K56" s="29">
        <f t="shared" si="17"/>
        <v>1.839556033913623</v>
      </c>
      <c r="L56" s="22">
        <v>1659.9</v>
      </c>
      <c r="M56" s="22">
        <f t="shared" si="25"/>
        <v>1068.5474068564451</v>
      </c>
      <c r="N56" s="14">
        <f t="shared" si="13"/>
        <v>2040398.877</v>
      </c>
      <c r="O56" s="26">
        <f t="shared" si="26"/>
        <v>0.009847052036867199</v>
      </c>
      <c r="P56" s="14">
        <f t="shared" si="27"/>
        <v>2037911.8773749997</v>
      </c>
      <c r="Q56" s="14">
        <f t="shared" si="14"/>
        <v>2342.1189000000004</v>
      </c>
      <c r="R56" s="14">
        <f t="shared" si="15"/>
        <v>2049.3540375000002</v>
      </c>
      <c r="S56" s="14">
        <f t="shared" si="18"/>
        <v>2180262928.971153</v>
      </c>
      <c r="T56" s="27">
        <f t="shared" si="16"/>
        <v>1.9241934048387912</v>
      </c>
    </row>
    <row r="57" spans="1:20" ht="12.75">
      <c r="A57" s="1">
        <v>36191</v>
      </c>
      <c r="B57" s="8">
        <v>1279.64</v>
      </c>
      <c r="C57" s="8">
        <v>0.974</v>
      </c>
      <c r="D57" s="7">
        <f t="shared" si="12"/>
        <v>0.85225</v>
      </c>
      <c r="E57" s="10">
        <f t="shared" si="21"/>
        <v>0.11251587525576809</v>
      </c>
      <c r="F57" s="7">
        <f t="shared" si="22"/>
        <v>1261.415</v>
      </c>
      <c r="G57" s="15">
        <f t="shared" si="19"/>
        <v>1071.66899744105</v>
      </c>
      <c r="H57" s="12">
        <f t="shared" si="20"/>
        <v>912.7132464856016</v>
      </c>
      <c r="I57" s="28">
        <f t="shared" si="23"/>
        <v>0.723563019692648</v>
      </c>
      <c r="J57" s="12">
        <f t="shared" si="24"/>
        <v>1351819.3484071018</v>
      </c>
      <c r="K57" s="29">
        <f t="shared" si="17"/>
        <v>1.9444345546973532</v>
      </c>
      <c r="L57" s="22">
        <v>1704.16</v>
      </c>
      <c r="M57" s="22">
        <f t="shared" si="25"/>
        <v>1069.2195872956224</v>
      </c>
      <c r="N57" s="14">
        <f t="shared" si="13"/>
        <v>2180711.3024000004</v>
      </c>
      <c r="O57" s="26">
        <f t="shared" si="26"/>
        <v>0.07929136057455177</v>
      </c>
      <c r="P57" s="14">
        <f t="shared" si="27"/>
        <v>2160685.2496</v>
      </c>
      <c r="Q57" s="14">
        <f t="shared" si="14"/>
        <v>1659.85184</v>
      </c>
      <c r="R57" s="14">
        <f t="shared" si="15"/>
        <v>1452.37036</v>
      </c>
      <c r="S57" s="14">
        <f t="shared" si="18"/>
        <v>2331659238.7630277</v>
      </c>
      <c r="T57" s="27">
        <f t="shared" si="16"/>
        <v>2.1272478551656806</v>
      </c>
    </row>
    <row r="58" spans="1:20" ht="12.75">
      <c r="A58" s="1">
        <v>36219</v>
      </c>
      <c r="B58" s="8">
        <v>1238.33</v>
      </c>
      <c r="C58" s="8">
        <v>1.561</v>
      </c>
      <c r="D58" s="7">
        <f t="shared" si="12"/>
        <v>1.365875</v>
      </c>
      <c r="E58" s="10">
        <f t="shared" si="21"/>
        <v>0.0806363772666337</v>
      </c>
      <c r="F58" s="7">
        <f t="shared" si="22"/>
        <v>1225.2687499999997</v>
      </c>
      <c r="G58" s="15">
        <f t="shared" si="19"/>
        <v>1072.8636462818693</v>
      </c>
      <c r="H58" s="12">
        <f t="shared" si="20"/>
        <v>1463.765891879794</v>
      </c>
      <c r="I58" s="28">
        <f t="shared" si="23"/>
        <v>1.1946488408194482</v>
      </c>
      <c r="J58" s="12">
        <f t="shared" si="24"/>
        <v>1314546.2988002277</v>
      </c>
      <c r="K58" s="29">
        <f t="shared" si="17"/>
        <v>1.8632491097998902</v>
      </c>
      <c r="L58" s="22">
        <v>1755.7</v>
      </c>
      <c r="M58" s="22">
        <f t="shared" si="25"/>
        <v>1070.3324144807941</v>
      </c>
      <c r="N58" s="14">
        <f t="shared" si="13"/>
        <v>2174135.981</v>
      </c>
      <c r="O58" s="26">
        <f t="shared" si="26"/>
        <v>0.07603706113004916</v>
      </c>
      <c r="P58" s="14">
        <f t="shared" si="27"/>
        <v>2154931.843375</v>
      </c>
      <c r="Q58" s="14">
        <f t="shared" si="14"/>
        <v>2740.6477</v>
      </c>
      <c r="R58" s="14">
        <f t="shared" si="15"/>
        <v>2398.0667375</v>
      </c>
      <c r="S58" s="14">
        <f t="shared" si="18"/>
        <v>2327048213.9533</v>
      </c>
      <c r="T58" s="27">
        <f t="shared" si="16"/>
        <v>2.1210634963165775</v>
      </c>
    </row>
    <row r="59" spans="1:20" ht="12.75">
      <c r="A59" s="1">
        <v>36250</v>
      </c>
      <c r="B59" s="8">
        <v>1286.37</v>
      </c>
      <c r="C59" s="8">
        <v>1.491</v>
      </c>
      <c r="D59" s="7">
        <f t="shared" si="12"/>
        <v>1.3046250000000001</v>
      </c>
      <c r="E59" s="10">
        <f t="shared" si="21"/>
        <v>0.11770950927820512</v>
      </c>
      <c r="F59" s="7">
        <f t="shared" si="22"/>
        <v>1267.3037499999998</v>
      </c>
      <c r="G59" s="15">
        <f t="shared" si="19"/>
        <v>1073.9681050468105</v>
      </c>
      <c r="H59" s="12">
        <f t="shared" si="20"/>
        <v>1399.6847345304839</v>
      </c>
      <c r="I59" s="28">
        <f t="shared" si="23"/>
        <v>1.1044587649413047</v>
      </c>
      <c r="J59" s="12">
        <f t="shared" si="24"/>
        <v>1361043.8069062165</v>
      </c>
      <c r="K59" s="29">
        <f t="shared" si="17"/>
        <v>1.9645265990856582</v>
      </c>
      <c r="L59" s="22">
        <v>1799.17</v>
      </c>
      <c r="M59" s="22">
        <f t="shared" si="25"/>
        <v>1071.3629637002514</v>
      </c>
      <c r="N59" s="14">
        <f t="shared" si="13"/>
        <v>2314398.3129</v>
      </c>
      <c r="O59" s="26">
        <f t="shared" si="26"/>
        <v>0.14545657707748472</v>
      </c>
      <c r="P59" s="14">
        <f t="shared" si="27"/>
        <v>2277661.3837874997</v>
      </c>
      <c r="Q59" s="14">
        <f t="shared" si="14"/>
        <v>2682.5624700000003</v>
      </c>
      <c r="R59" s="14">
        <f t="shared" si="15"/>
        <v>2347.24216125</v>
      </c>
      <c r="S59" s="14">
        <f t="shared" si="18"/>
        <v>2479560635.6914053</v>
      </c>
      <c r="T59" s="27">
        <f t="shared" si="16"/>
        <v>2.3256148886631016</v>
      </c>
    </row>
    <row r="60" spans="1:20" ht="12.75">
      <c r="A60" s="1">
        <v>36280</v>
      </c>
      <c r="B60" s="8">
        <v>1335.18</v>
      </c>
      <c r="C60" s="8">
        <v>1.005</v>
      </c>
      <c r="D60" s="7">
        <f t="shared" si="12"/>
        <v>0.8793749999999999</v>
      </c>
      <c r="E60" s="10">
        <f t="shared" si="21"/>
        <v>0.1553768609327596</v>
      </c>
      <c r="F60" s="7">
        <f t="shared" si="22"/>
        <v>1310.0125000000003</v>
      </c>
      <c r="G60" s="15">
        <f t="shared" si="19"/>
        <v>1074.68903000163</v>
      </c>
      <c r="H60" s="12">
        <f t="shared" si="20"/>
        <v>944.4207023755389</v>
      </c>
      <c r="I60" s="28">
        <f t="shared" si="23"/>
        <v>0.7209249548195447</v>
      </c>
      <c r="J60" s="12">
        <f t="shared" si="24"/>
        <v>1407856.0629150106</v>
      </c>
      <c r="K60" s="29">
        <f t="shared" si="17"/>
        <v>2.0664896493542084</v>
      </c>
      <c r="L60" s="22">
        <v>1831.85</v>
      </c>
      <c r="M60" s="22">
        <f t="shared" si="25"/>
        <v>1072.036218090464</v>
      </c>
      <c r="N60" s="14">
        <f t="shared" si="13"/>
        <v>2445849.483</v>
      </c>
      <c r="O60" s="26">
        <f t="shared" si="26"/>
        <v>0.21051521737994272</v>
      </c>
      <c r="P60" s="14">
        <f t="shared" si="27"/>
        <v>2392681.157625</v>
      </c>
      <c r="Q60" s="14">
        <f t="shared" si="14"/>
        <v>1841.0092499999996</v>
      </c>
      <c r="R60" s="14">
        <f t="shared" si="15"/>
        <v>1610.8830937499997</v>
      </c>
      <c r="S60" s="14">
        <f t="shared" si="18"/>
        <v>2622039229.7738366</v>
      </c>
      <c r="T60" s="27">
        <f t="shared" si="16"/>
        <v>2.5167087973886675</v>
      </c>
    </row>
    <row r="61" spans="1:20" ht="12.75">
      <c r="A61" s="1">
        <v>36311</v>
      </c>
      <c r="B61" s="8">
        <v>1301.84</v>
      </c>
      <c r="C61" s="8">
        <v>1.855</v>
      </c>
      <c r="D61" s="7">
        <f t="shared" si="12"/>
        <v>1.623125</v>
      </c>
      <c r="E61" s="10">
        <f t="shared" si="21"/>
        <v>0.12964792210541168</v>
      </c>
      <c r="F61" s="7">
        <f t="shared" si="22"/>
        <v>1280.84</v>
      </c>
      <c r="G61" s="15">
        <f t="shared" si="19"/>
        <v>1076.0509133218115</v>
      </c>
      <c r="H61" s="12">
        <f t="shared" si="20"/>
        <v>1744.3546318213957</v>
      </c>
      <c r="I61" s="28">
        <f t="shared" si="23"/>
        <v>1.3618833201815963</v>
      </c>
      <c r="J61" s="12">
        <f t="shared" si="24"/>
        <v>1378249.0518191091</v>
      </c>
      <c r="K61" s="29">
        <f t="shared" si="17"/>
        <v>2.0020018118078653</v>
      </c>
      <c r="L61" s="22">
        <v>1858.05</v>
      </c>
      <c r="M61" s="22">
        <f t="shared" si="25"/>
        <v>1073.3092183772321</v>
      </c>
      <c r="N61" s="14">
        <f t="shared" si="13"/>
        <v>2418883.812</v>
      </c>
      <c r="O61" s="26">
        <f t="shared" si="26"/>
        <v>0.19716919779891628</v>
      </c>
      <c r="P61" s="14">
        <f t="shared" si="27"/>
        <v>2369086.1955</v>
      </c>
      <c r="Q61" s="14">
        <f t="shared" si="14"/>
        <v>3446.68275</v>
      </c>
      <c r="R61" s="14">
        <f t="shared" si="15"/>
        <v>3015.84740625</v>
      </c>
      <c r="S61" s="14">
        <f t="shared" si="18"/>
        <v>2596210293.60306</v>
      </c>
      <c r="T61" s="27">
        <f t="shared" si="16"/>
        <v>2.4820667348186136</v>
      </c>
    </row>
    <row r="62" spans="1:20" ht="12.75">
      <c r="A62" s="1">
        <v>36341</v>
      </c>
      <c r="B62" s="8">
        <v>1372.71</v>
      </c>
      <c r="C62" s="8">
        <v>1.321</v>
      </c>
      <c r="D62" s="7">
        <f t="shared" si="12"/>
        <v>1.155875</v>
      </c>
      <c r="E62" s="10">
        <f t="shared" si="21"/>
        <v>0.18433928067452204</v>
      </c>
      <c r="F62" s="7">
        <f t="shared" si="22"/>
        <v>1342.85125</v>
      </c>
      <c r="G62" s="15">
        <f t="shared" si="19"/>
        <v>1076.9771367955104</v>
      </c>
      <c r="H62" s="12">
        <f t="shared" si="20"/>
        <v>1243.7803494358488</v>
      </c>
      <c r="I62" s="28">
        <f t="shared" si="23"/>
        <v>0.9262234736988545</v>
      </c>
      <c r="J62" s="12">
        <f t="shared" si="24"/>
        <v>1446220.0943672722</v>
      </c>
      <c r="K62" s="29">
        <f t="shared" si="17"/>
        <v>2.1500513915342125</v>
      </c>
      <c r="L62" s="22">
        <v>1870.43</v>
      </c>
      <c r="M62" s="22">
        <f t="shared" si="25"/>
        <v>1074.17429679002</v>
      </c>
      <c r="N62" s="14">
        <f t="shared" si="13"/>
        <v>2567557.9653000003</v>
      </c>
      <c r="O62" s="26">
        <f t="shared" si="26"/>
        <v>0.27075194532759106</v>
      </c>
      <c r="P62" s="14">
        <f t="shared" si="27"/>
        <v>2499176.0796375</v>
      </c>
      <c r="Q62" s="14">
        <f t="shared" si="14"/>
        <v>2470.83803</v>
      </c>
      <c r="R62" s="14">
        <f t="shared" si="15"/>
        <v>2161.98327625</v>
      </c>
      <c r="S62" s="14">
        <f t="shared" si="18"/>
        <v>2758004771.8437424</v>
      </c>
      <c r="T62" s="27">
        <f t="shared" si="16"/>
        <v>2.6990673267765746</v>
      </c>
    </row>
    <row r="63" spans="1:20" ht="12.75">
      <c r="A63" s="1">
        <v>36372</v>
      </c>
      <c r="B63" s="8">
        <v>1328.72</v>
      </c>
      <c r="C63" s="8">
        <v>1.169</v>
      </c>
      <c r="D63" s="7">
        <f t="shared" si="12"/>
        <v>1.022875</v>
      </c>
      <c r="E63" s="10">
        <f t="shared" si="21"/>
        <v>0.15039158964227764</v>
      </c>
      <c r="F63" s="7">
        <f t="shared" si="22"/>
        <v>1304.36</v>
      </c>
      <c r="G63" s="15">
        <f t="shared" si="19"/>
        <v>1077.8216988710108</v>
      </c>
      <c r="H63" s="12">
        <f t="shared" si="20"/>
        <v>1101.6129887997076</v>
      </c>
      <c r="I63" s="28">
        <f t="shared" si="23"/>
        <v>0.8445620755004046</v>
      </c>
      <c r="J63" s="12">
        <f t="shared" si="24"/>
        <v>1405867.5111393915</v>
      </c>
      <c r="K63" s="29">
        <f t="shared" si="17"/>
        <v>2.062158330551265</v>
      </c>
      <c r="L63" s="22">
        <v>1808.33</v>
      </c>
      <c r="M63" s="22">
        <f t="shared" si="25"/>
        <v>1074.9597362915272</v>
      </c>
      <c r="N63" s="14">
        <f t="shared" si="13"/>
        <v>2402764.2376</v>
      </c>
      <c r="O63" s="26">
        <f t="shared" si="26"/>
        <v>0.18919119659953187</v>
      </c>
      <c r="P63" s="14">
        <f t="shared" si="27"/>
        <v>2354981.5679</v>
      </c>
      <c r="Q63" s="14">
        <f t="shared" si="14"/>
        <v>2113.93777</v>
      </c>
      <c r="R63" s="14">
        <f t="shared" si="15"/>
        <v>1849.69554875</v>
      </c>
      <c r="S63" s="14">
        <f t="shared" si="18"/>
        <v>2582874811.2212086</v>
      </c>
      <c r="T63" s="27">
        <f t="shared" si="16"/>
        <v>2.4641810343770825</v>
      </c>
    </row>
    <row r="64" spans="1:20" ht="12.75">
      <c r="A64" s="1">
        <v>36403</v>
      </c>
      <c r="B64" s="8">
        <v>1320.41</v>
      </c>
      <c r="C64" s="8">
        <v>1.735</v>
      </c>
      <c r="D64" s="7">
        <f t="shared" si="12"/>
        <v>1.5181250000000002</v>
      </c>
      <c r="E64" s="10">
        <f t="shared" si="21"/>
        <v>0.14397864778099215</v>
      </c>
      <c r="F64" s="7">
        <f t="shared" si="22"/>
        <v>1297.0887500000001</v>
      </c>
      <c r="G64" s="15">
        <f t="shared" si="19"/>
        <v>1079.0831916305451</v>
      </c>
      <c r="H64" s="12">
        <f t="shared" si="20"/>
        <v>1636.2680665985533</v>
      </c>
      <c r="I64" s="28">
        <f t="shared" si="23"/>
        <v>1.2614927595344214</v>
      </c>
      <c r="J64" s="12">
        <f t="shared" si="24"/>
        <v>1399666.6681780743</v>
      </c>
      <c r="K64" s="29">
        <f t="shared" si="17"/>
        <v>2.048652105547852</v>
      </c>
      <c r="L64" s="22">
        <v>1832.55</v>
      </c>
      <c r="M64" s="22">
        <f t="shared" si="25"/>
        <v>1076.1336841895586</v>
      </c>
      <c r="N64" s="14">
        <f t="shared" si="13"/>
        <v>2419717.3455000003</v>
      </c>
      <c r="O64" s="26">
        <f t="shared" si="26"/>
        <v>0.19758173544400015</v>
      </c>
      <c r="P64" s="14">
        <f t="shared" si="27"/>
        <v>2369815.5373125</v>
      </c>
      <c r="Q64" s="14">
        <f t="shared" si="14"/>
        <v>3179.47425</v>
      </c>
      <c r="R64" s="14">
        <f t="shared" si="15"/>
        <v>2782.0399687500003</v>
      </c>
      <c r="S64" s="14">
        <f t="shared" si="18"/>
        <v>2603939341.7102942</v>
      </c>
      <c r="T64" s="27">
        <f t="shared" si="16"/>
        <v>2.4924330219303807</v>
      </c>
    </row>
    <row r="65" spans="1:20" ht="12.75">
      <c r="A65" s="1">
        <v>36433</v>
      </c>
      <c r="B65" s="8">
        <v>1282.71</v>
      </c>
      <c r="C65" s="8">
        <v>1.544</v>
      </c>
      <c r="D65" s="7">
        <f t="shared" si="12"/>
        <v>1.351</v>
      </c>
      <c r="E65" s="10">
        <f t="shared" si="21"/>
        <v>0.11488503668948019</v>
      </c>
      <c r="F65" s="7">
        <f t="shared" si="22"/>
        <v>1264.1012500000002</v>
      </c>
      <c r="G65" s="15">
        <f t="shared" si="19"/>
        <v>1080.236454782443</v>
      </c>
      <c r="H65" s="12">
        <f t="shared" si="20"/>
        <v>1457.8413918928663</v>
      </c>
      <c r="I65" s="28">
        <f t="shared" si="23"/>
        <v>1.1532631518977345</v>
      </c>
      <c r="J65" s="12">
        <f t="shared" si="24"/>
        <v>1365528.2527860547</v>
      </c>
      <c r="K65" s="29">
        <f t="shared" si="17"/>
        <v>1.9742942928406149</v>
      </c>
      <c r="L65" s="22">
        <v>1812.32</v>
      </c>
      <c r="M65" s="22">
        <f t="shared" si="25"/>
        <v>1077.2044361537744</v>
      </c>
      <c r="N65" s="14">
        <f t="shared" si="13"/>
        <v>2324680.9872</v>
      </c>
      <c r="O65" s="26">
        <f t="shared" si="26"/>
        <v>0.15054574294890388</v>
      </c>
      <c r="P65" s="14">
        <f t="shared" si="27"/>
        <v>2286658.7238</v>
      </c>
      <c r="Q65" s="14">
        <f t="shared" si="14"/>
        <v>2798.22208</v>
      </c>
      <c r="R65" s="14">
        <f t="shared" si="15"/>
        <v>2448.44432</v>
      </c>
      <c r="S65" s="14">
        <f t="shared" si="18"/>
        <v>2504156672.0541754</v>
      </c>
      <c r="T65" s="27">
        <f t="shared" si="16"/>
        <v>2.358603372006772</v>
      </c>
    </row>
    <row r="66" spans="1:20" ht="12.75">
      <c r="A66" s="1">
        <v>36464</v>
      </c>
      <c r="B66" s="8">
        <v>1362.93</v>
      </c>
      <c r="C66" s="8">
        <v>0.918</v>
      </c>
      <c r="D66" s="7">
        <f t="shared" si="12"/>
        <v>0.80325</v>
      </c>
      <c r="E66" s="10">
        <f t="shared" si="21"/>
        <v>0.17679191949481418</v>
      </c>
      <c r="F66" s="7">
        <f t="shared" si="22"/>
        <v>1334.29375</v>
      </c>
      <c r="G66" s="15">
        <f t="shared" si="19"/>
        <v>1080.8867613077518</v>
      </c>
      <c r="H66" s="12">
        <f t="shared" si="20"/>
        <v>867.6999323039973</v>
      </c>
      <c r="I66" s="28">
        <f t="shared" si="23"/>
        <v>0.6503065253089864</v>
      </c>
      <c r="J66" s="12">
        <f t="shared" si="24"/>
        <v>1442220.4500706752</v>
      </c>
      <c r="K66" s="29">
        <f t="shared" si="17"/>
        <v>2.141339657316711</v>
      </c>
      <c r="L66" s="22">
        <v>1835.59</v>
      </c>
      <c r="M66" s="22">
        <f t="shared" si="25"/>
        <v>1077.808312715846</v>
      </c>
      <c r="N66" s="14">
        <f t="shared" si="13"/>
        <v>2501780.6787</v>
      </c>
      <c r="O66" s="26">
        <f t="shared" si="26"/>
        <v>0.23819703671988846</v>
      </c>
      <c r="P66" s="14">
        <f t="shared" si="27"/>
        <v>2441620.9538625</v>
      </c>
      <c r="Q66" s="14">
        <f t="shared" si="14"/>
        <v>1685.07162</v>
      </c>
      <c r="R66" s="14">
        <f t="shared" si="15"/>
        <v>1474.4376674999999</v>
      </c>
      <c r="S66" s="14">
        <f t="shared" si="18"/>
        <v>2696440012.094751</v>
      </c>
      <c r="T66" s="27">
        <f t="shared" si="16"/>
        <v>2.616495971718293</v>
      </c>
    </row>
    <row r="67" spans="1:20" ht="12.75">
      <c r="A67" s="1">
        <v>36494</v>
      </c>
      <c r="B67" s="8">
        <v>1388.91</v>
      </c>
      <c r="C67" s="8">
        <v>1.725</v>
      </c>
      <c r="D67" s="7">
        <f t="shared" si="12"/>
        <v>1.5093750000000001</v>
      </c>
      <c r="E67" s="10">
        <f t="shared" si="21"/>
        <v>0.19684104459182972</v>
      </c>
      <c r="F67" s="7">
        <f t="shared" si="22"/>
        <v>1357.0262500000003</v>
      </c>
      <c r="G67" s="15">
        <f t="shared" si="19"/>
        <v>1082.0889955720845</v>
      </c>
      <c r="H67" s="12">
        <f t="shared" si="20"/>
        <v>1631.4634553488881</v>
      </c>
      <c r="I67" s="28">
        <f t="shared" si="23"/>
        <v>1.2022342643326815</v>
      </c>
      <c r="J67" s="12">
        <f t="shared" si="24"/>
        <v>1468423.1718274527</v>
      </c>
      <c r="K67" s="29">
        <f t="shared" si="17"/>
        <v>2.1984125194995814</v>
      </c>
      <c r="L67" s="22">
        <v>1919.47</v>
      </c>
      <c r="M67" s="22">
        <f t="shared" si="25"/>
        <v>1078.9289617623715</v>
      </c>
      <c r="N67" s="14">
        <f t="shared" si="13"/>
        <v>2665971.0777000003</v>
      </c>
      <c r="O67" s="26">
        <f t="shared" si="26"/>
        <v>0.3194591822111139</v>
      </c>
      <c r="P67" s="14">
        <f t="shared" si="27"/>
        <v>2585287.5529875</v>
      </c>
      <c r="Q67" s="14">
        <f t="shared" si="14"/>
        <v>3311.08575</v>
      </c>
      <c r="R67" s="14">
        <f t="shared" si="15"/>
        <v>2897.2000312500004</v>
      </c>
      <c r="S67" s="14">
        <f t="shared" si="18"/>
        <v>2876393406.951372</v>
      </c>
      <c r="T67" s="27">
        <f t="shared" si="16"/>
        <v>2.8578515088994902</v>
      </c>
    </row>
    <row r="68" spans="1:20" ht="12.75">
      <c r="A68" s="3">
        <v>36528</v>
      </c>
      <c r="B68" s="6">
        <v>1455.22</v>
      </c>
      <c r="C68" s="8">
        <v>1.411</v>
      </c>
      <c r="D68" s="7">
        <f t="shared" si="12"/>
        <v>1.234625</v>
      </c>
      <c r="E68" s="10">
        <f t="shared" si="21"/>
        <v>0.24801338813236454</v>
      </c>
      <c r="F68" s="7">
        <f t="shared" si="22"/>
        <v>1415.0475000000001</v>
      </c>
      <c r="G68" s="15">
        <f t="shared" si="19"/>
        <v>1083.0331152049296</v>
      </c>
      <c r="H68" s="12">
        <f t="shared" si="20"/>
        <v>1335.9741261581848</v>
      </c>
      <c r="I68" s="28">
        <f t="shared" si="23"/>
        <v>0.9441196328449644</v>
      </c>
      <c r="J68" s="12">
        <f t="shared" si="24"/>
        <v>1532543.3020879477</v>
      </c>
      <c r="K68" s="29">
        <f t="shared" si="17"/>
        <v>2.3380743222494558</v>
      </c>
      <c r="L68" s="23">
        <v>1890.33</v>
      </c>
      <c r="M68" s="22">
        <f t="shared" si="25"/>
        <v>1079.8064959052774</v>
      </c>
      <c r="N68" s="14">
        <f t="shared" si="13"/>
        <v>2750846.0226</v>
      </c>
      <c r="O68" s="26">
        <f t="shared" si="26"/>
        <v>0.36146602404248984</v>
      </c>
      <c r="P68" s="14">
        <f t="shared" si="27"/>
        <v>2659553.1297750003</v>
      </c>
      <c r="Q68" s="14">
        <f t="shared" si="14"/>
        <v>2667.25563</v>
      </c>
      <c r="R68" s="14">
        <f t="shared" si="15"/>
        <v>2333.84867625</v>
      </c>
      <c r="S68" s="14">
        <f t="shared" si="18"/>
        <v>2970381404.4386754</v>
      </c>
      <c r="T68" s="27">
        <f t="shared" si="16"/>
        <v>2.9839092786915358</v>
      </c>
    </row>
    <row r="69" spans="1:6" ht="12.75">
      <c r="A69" s="1"/>
      <c r="D69" s="7"/>
      <c r="E69" s="10"/>
      <c r="F69" s="7"/>
    </row>
  </sheetData>
  <printOptions gridLines="1"/>
  <pageMargins left="0.7874015748031497" right="0.7874015748031497" top="0.984251968503937" bottom="0.984251968503937" header="0.5118110236220472" footer="0.5118110236220472"/>
  <pageSetup fitToHeight="24" fitToWidth="1" horizontalDpi="360" verticalDpi="360" orientation="landscape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B. Ponzetto</dc:creator>
  <cp:keywords/>
  <dc:description/>
  <cp:lastModifiedBy>Beppe Scienza</cp:lastModifiedBy>
  <cp:lastPrinted>2000-08-10T08:13:54Z</cp:lastPrinted>
  <dcterms:created xsi:type="dcterms:W3CDTF">2000-08-09T13:15:09Z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